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fit_Margin" sheetId="1" state="visible" r:id="rId3"/>
    <sheet name="SKU LIST" sheetId="2" state="visible" r:id="rId4"/>
    <sheet name="Recip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<sst xmlns="http://schemas.openxmlformats.org/spreadsheetml/2006/main" count="640" uniqueCount="234">
  <si>
    <t xml:space="preserve">Inventory Tracking System (Sample Data Set) — Menu Profit Margin Analysis</t>
  </si>
  <si>
    <t xml:space="preserve">Menu Item</t>
  </si>
  <si>
    <t xml:space="preserve">Selling Price</t>
  </si>
  <si>
    <t xml:space="preserve">Ingredient Cost</t>
  </si>
  <si>
    <t xml:space="preserve">Profit</t>
  </si>
  <si>
    <t xml:space="preserve">Profit Margin %</t>
  </si>
  <si>
    <t xml:space="preserve">Whole Milk Latte</t>
  </si>
  <si>
    <t xml:space="preserve">Oat Milk Latte</t>
  </si>
  <si>
    <t xml:space="preserve">Almond Milk Latte</t>
  </si>
  <si>
    <t xml:space="preserve">Whole Milk Chai Latte</t>
  </si>
  <si>
    <t xml:space="preserve">Oat Milk Chai Latte</t>
  </si>
  <si>
    <t xml:space="preserve">Almond Milk Chai Latte</t>
  </si>
  <si>
    <t xml:space="preserve">Whole Milk Matcha Latte</t>
  </si>
  <si>
    <t xml:space="preserve">Oat Milk Matcha Latte</t>
  </si>
  <si>
    <t xml:space="preserve">Almond Milk Matcha Latte</t>
  </si>
  <si>
    <t xml:space="preserve">Frozen Latte</t>
  </si>
  <si>
    <t xml:space="preserve">Honey Lavender Latte</t>
  </si>
  <si>
    <t xml:space="preserve">Caramel Cloud Latte</t>
  </si>
  <si>
    <t xml:space="preserve">Brown Sugar Oat Latte</t>
  </si>
  <si>
    <t xml:space="preserve">Coffee Of The Day</t>
  </si>
  <si>
    <t xml:space="preserve">Cold Brew</t>
  </si>
  <si>
    <t xml:space="preserve">Decaf Coffee</t>
  </si>
  <si>
    <t xml:space="preserve">Espresso Shot</t>
  </si>
  <si>
    <t xml:space="preserve">Americano</t>
  </si>
  <si>
    <t xml:space="preserve">Whole Milk Cortado</t>
  </si>
  <si>
    <t xml:space="preserve">Oat Milk Cortado</t>
  </si>
  <si>
    <t xml:space="preserve">Hibiscus Tea</t>
  </si>
  <si>
    <t xml:space="preserve">Earl Grey Tea</t>
  </si>
  <si>
    <t xml:space="preserve">Green Tea</t>
  </si>
  <si>
    <t xml:space="preserve">Hot Chocolate</t>
  </si>
  <si>
    <t xml:space="preserve">Charged Lemonade</t>
  </si>
  <si>
    <t xml:space="preserve">Italian Soda</t>
  </si>
  <si>
    <t xml:space="preserve">Energy Boost Drink</t>
  </si>
  <si>
    <t xml:space="preserve">Bottled Water</t>
  </si>
  <si>
    <t xml:space="preserve">Sparkling Water</t>
  </si>
  <si>
    <t xml:space="preserve">House Croissant</t>
  </si>
  <si>
    <t xml:space="preserve">Chocolate Croissant</t>
  </si>
  <si>
    <t xml:space="preserve">Blueberry Muffin</t>
  </si>
  <si>
    <t xml:space="preserve">Naked Bagel</t>
  </si>
  <si>
    <t xml:space="preserve">Grilled Cheese Sandwich</t>
  </si>
  <si>
    <t xml:space="preserve">Roasted Chicken Sandwich</t>
  </si>
  <si>
    <t xml:space="preserve">Caprese Sandwich</t>
  </si>
  <si>
    <t xml:space="preserve">Ham and Cheese Sandwich</t>
  </si>
  <si>
    <t xml:space="preserve">Salmon Sandwich</t>
  </si>
  <si>
    <t xml:space="preserve">Asparagus Toast</t>
  </si>
  <si>
    <t xml:space="preserve">Bruschetta Toast</t>
  </si>
  <si>
    <t xml:space="preserve">Cheese Bagel Pizza</t>
  </si>
  <si>
    <t xml:space="preserve">Pepperoni Bagel Pizza</t>
  </si>
  <si>
    <t xml:space="preserve">Salmon Bagel</t>
  </si>
  <si>
    <t xml:space="preserve">Street Waffle</t>
  </si>
  <si>
    <t xml:space="preserve">Belgian Waffle</t>
  </si>
  <si>
    <t xml:space="preserve">Yogurt Fruit Bowl</t>
  </si>
  <si>
    <t xml:space="preserve">Caprese Salad</t>
  </si>
  <si>
    <t xml:space="preserve">Bean Soup</t>
  </si>
  <si>
    <t xml:space="preserve">Tomato Bisque</t>
  </si>
  <si>
    <t xml:space="preserve">Seafood Chowder</t>
  </si>
  <si>
    <t xml:space="preserve">Strawberry Nutella Crepe</t>
  </si>
  <si>
    <t xml:space="preserve">Banana Nutella Crepe</t>
  </si>
  <si>
    <t xml:space="preserve">Classic Ham Crepe</t>
  </si>
  <si>
    <t xml:space="preserve">Caprese Crepe</t>
  </si>
  <si>
    <t xml:space="preserve">Roasted Chicken Crepe</t>
  </si>
  <si>
    <t xml:space="preserve">Inventory Tracking System (Sample Data Set) — SKU Reference</t>
  </si>
  <si>
    <t xml:space="preserve">SKU</t>
  </si>
  <si>
    <t xml:space="preserve">Item Name</t>
  </si>
  <si>
    <t xml:space="preserve">Unit Cost</t>
  </si>
  <si>
    <t xml:space="preserve">Category</t>
  </si>
  <si>
    <t xml:space="preserve">Pkg Size</t>
  </si>
  <si>
    <t xml:space="preserve">Units Used Per Item</t>
  </si>
  <si>
    <t xml:space="preserve">Unit</t>
  </si>
  <si>
    <t xml:space="preserve">ESP-001</t>
  </si>
  <si>
    <t xml:space="preserve">Espresso Blend</t>
  </si>
  <si>
    <t xml:space="preserve">Coffee / Base</t>
  </si>
  <si>
    <t xml:space="preserve">g</t>
  </si>
  <si>
    <t xml:space="preserve">DCF-001</t>
  </si>
  <si>
    <t xml:space="preserve">Decaf Blend</t>
  </si>
  <si>
    <t xml:space="preserve">HOB-001</t>
  </si>
  <si>
    <t xml:space="preserve">House Blend</t>
  </si>
  <si>
    <t xml:space="preserve">WML-001</t>
  </si>
  <si>
    <t xml:space="preserve">Whole Milk</t>
  </si>
  <si>
    <t xml:space="preserve">Beverage / Milks</t>
  </si>
  <si>
    <t xml:space="preserve">gal</t>
  </si>
  <si>
    <t xml:space="preserve">OAT-001</t>
  </si>
  <si>
    <t xml:space="preserve">Oat Milk</t>
  </si>
  <si>
    <t xml:space="preserve">oz</t>
  </si>
  <si>
    <t xml:space="preserve">ALM-001</t>
  </si>
  <si>
    <t xml:space="preserve">Almond Milk</t>
  </si>
  <si>
    <t xml:space="preserve">HVY-001</t>
  </si>
  <si>
    <t xml:space="preserve">Heavy Cream</t>
  </si>
  <si>
    <t xml:space="preserve">WPC-001</t>
  </si>
  <si>
    <t xml:space="preserve">Whipped Cream</t>
  </si>
  <si>
    <t xml:space="preserve">CHA-001</t>
  </si>
  <si>
    <t xml:space="preserve">Chai Concentrate</t>
  </si>
  <si>
    <t xml:space="preserve">Tea / Specialty</t>
  </si>
  <si>
    <t xml:space="preserve">ml</t>
  </si>
  <si>
    <t xml:space="preserve">MAT-001</t>
  </si>
  <si>
    <t xml:space="preserve">Matcha Powder</t>
  </si>
  <si>
    <t xml:space="preserve">EGT-001</t>
  </si>
  <si>
    <t xml:space="preserve">GRT-001</t>
  </si>
  <si>
    <t xml:space="preserve">HBT-001</t>
  </si>
  <si>
    <t xml:space="preserve">MOX-001</t>
  </si>
  <si>
    <t xml:space="preserve">Sparkling Mixer</t>
  </si>
  <si>
    <t xml:space="preserve">Beverage / Soda</t>
  </si>
  <si>
    <t xml:space="preserve">CLB-001</t>
  </si>
  <si>
    <t xml:space="preserve">Club Soda</t>
  </si>
  <si>
    <t xml:space="preserve">each</t>
  </si>
  <si>
    <t xml:space="preserve">RDB-001</t>
  </si>
  <si>
    <t xml:space="preserve">Energy Drink</t>
  </si>
  <si>
    <t xml:space="preserve">Beverage / Energy</t>
  </si>
  <si>
    <t xml:space="preserve">LMP-001</t>
  </si>
  <si>
    <t xml:space="preserve">Lemonade Powder</t>
  </si>
  <si>
    <t xml:space="preserve">Beverage / Smoothie</t>
  </si>
  <si>
    <t xml:space="preserve">SMB-001</t>
  </si>
  <si>
    <t xml:space="preserve">Smoothie Base</t>
  </si>
  <si>
    <t xml:space="preserve">lb</t>
  </si>
  <si>
    <t xml:space="preserve">VNS-001</t>
  </si>
  <si>
    <t xml:space="preserve">Vanilla Syrup</t>
  </si>
  <si>
    <t xml:space="preserve">Syrups / Sweeteners</t>
  </si>
  <si>
    <t xml:space="preserve">CRS-001</t>
  </si>
  <si>
    <t xml:space="preserve">Caramel Sauce</t>
  </si>
  <si>
    <t xml:space="preserve">BRS-001</t>
  </si>
  <si>
    <t xml:space="preserve">Brown Sugar Syrup</t>
  </si>
  <si>
    <t xml:space="preserve">CCS-001</t>
  </si>
  <si>
    <t xml:space="preserve">Chocolate Sauce</t>
  </si>
  <si>
    <t xml:space="preserve">HNY-001</t>
  </si>
  <si>
    <t xml:space="preserve">Honey</t>
  </si>
  <si>
    <t xml:space="preserve">MPS-001</t>
  </si>
  <si>
    <t xml:space="preserve">Maple Syrup</t>
  </si>
  <si>
    <t xml:space="preserve">EGG-001</t>
  </si>
  <si>
    <t xml:space="preserve">Eggs</t>
  </si>
  <si>
    <t xml:space="preserve">Dairy / Proteins</t>
  </si>
  <si>
    <t xml:space="preserve">BUT-001</t>
  </si>
  <si>
    <t xml:space="preserve">Butter</t>
  </si>
  <si>
    <t xml:space="preserve">CRM-001</t>
  </si>
  <si>
    <t xml:space="preserve">Cream Cheese</t>
  </si>
  <si>
    <t xml:space="preserve">GYG-001</t>
  </si>
  <si>
    <t xml:space="preserve">Greek Yogurt</t>
  </si>
  <si>
    <t xml:space="preserve">MOZ-001</t>
  </si>
  <si>
    <t xml:space="preserve">Mozzarella</t>
  </si>
  <si>
    <t xml:space="preserve">GTC-001</t>
  </si>
  <si>
    <t xml:space="preserve">Goat Cheese</t>
  </si>
  <si>
    <t xml:space="preserve">CHD-001</t>
  </si>
  <si>
    <t xml:space="preserve">Cheddar</t>
  </si>
  <si>
    <t xml:space="preserve">CRS2-001</t>
  </si>
  <si>
    <t xml:space="preserve">Croissants</t>
  </si>
  <si>
    <t xml:space="preserve">Bakery / Pastry</t>
  </si>
  <si>
    <t xml:space="preserve">MFN-001</t>
  </si>
  <si>
    <t xml:space="preserve">Muffins</t>
  </si>
  <si>
    <t xml:space="preserve">CPB-001</t>
  </si>
  <si>
    <t xml:space="preserve">Crepe Batter</t>
  </si>
  <si>
    <t xml:space="preserve">BGL-001</t>
  </si>
  <si>
    <t xml:space="preserve">Plain Bagel</t>
  </si>
  <si>
    <t xml:space="preserve">Bakery / Bread</t>
  </si>
  <si>
    <t xml:space="preserve">BGB-001</t>
  </si>
  <si>
    <t xml:space="preserve">Big Bagel</t>
  </si>
  <si>
    <t xml:space="preserve">FCA-001</t>
  </si>
  <si>
    <t xml:space="preserve">Focaccia</t>
  </si>
  <si>
    <t xml:space="preserve">TOM-001</t>
  </si>
  <si>
    <t xml:space="preserve">Tomatoes</t>
  </si>
  <si>
    <t xml:space="preserve">Produce / Veggies</t>
  </si>
  <si>
    <t xml:space="preserve">ARG-001</t>
  </si>
  <si>
    <t xml:space="preserve">Arugula</t>
  </si>
  <si>
    <t xml:space="preserve">ASP-001</t>
  </si>
  <si>
    <t xml:space="preserve">Asparagus</t>
  </si>
  <si>
    <t xml:space="preserve">BAS-001</t>
  </si>
  <si>
    <t xml:space="preserve">Basil</t>
  </si>
  <si>
    <t xml:space="preserve">Produce / Herbs</t>
  </si>
  <si>
    <t xml:space="preserve">BAN-001</t>
  </si>
  <si>
    <t xml:space="preserve">Bananas</t>
  </si>
  <si>
    <t xml:space="preserve">Produce / Fruit</t>
  </si>
  <si>
    <t xml:space="preserve">STW-001</t>
  </si>
  <si>
    <t xml:space="preserve">Strawberries</t>
  </si>
  <si>
    <t xml:space="preserve">BLB-001</t>
  </si>
  <si>
    <t xml:space="preserve">Blueberries</t>
  </si>
  <si>
    <t xml:space="preserve">HAM-001</t>
  </si>
  <si>
    <t xml:space="preserve">Ham</t>
  </si>
  <si>
    <t xml:space="preserve">Protein / Meat</t>
  </si>
  <si>
    <t xml:space="preserve">SAL-001</t>
  </si>
  <si>
    <t xml:space="preserve">Salmon</t>
  </si>
  <si>
    <t xml:space="preserve">CHK-001</t>
  </si>
  <si>
    <t xml:space="preserve">Chicken</t>
  </si>
  <si>
    <t xml:space="preserve">PPR-001</t>
  </si>
  <si>
    <t xml:space="preserve">Pepperoni</t>
  </si>
  <si>
    <t xml:space="preserve">MST-001</t>
  </si>
  <si>
    <t xml:space="preserve">Mustard</t>
  </si>
  <si>
    <t xml:space="preserve">Condiments / Sauce</t>
  </si>
  <si>
    <t xml:space="preserve">PST-001</t>
  </si>
  <si>
    <t xml:space="preserve">Pesto</t>
  </si>
  <si>
    <t xml:space="preserve">SRM-001</t>
  </si>
  <si>
    <t xml:space="preserve">Sriracha Mayo</t>
  </si>
  <si>
    <t xml:space="preserve">BLG-001</t>
  </si>
  <si>
    <t xml:space="preserve">Balsamic Glaze</t>
  </si>
  <si>
    <t xml:space="preserve">Condiments / Garnish</t>
  </si>
  <si>
    <t xml:space="preserve">CPR-001</t>
  </si>
  <si>
    <t xml:space="preserve">Capers</t>
  </si>
  <si>
    <t xml:space="preserve">MRN-001</t>
  </si>
  <si>
    <t xml:space="preserve">Marinara</t>
  </si>
  <si>
    <t xml:space="preserve">PKL-001</t>
  </si>
  <si>
    <t xml:space="preserve">Pickles</t>
  </si>
  <si>
    <t xml:space="preserve">FLR-001</t>
  </si>
  <si>
    <t xml:space="preserve">All-Purpose Flour</t>
  </si>
  <si>
    <t xml:space="preserve">Baking / Dry Goods</t>
  </si>
  <si>
    <t xml:space="preserve">SGR-001</t>
  </si>
  <si>
    <t xml:space="preserve">White Sugar</t>
  </si>
  <si>
    <t xml:space="preserve">BSG-001</t>
  </si>
  <si>
    <t xml:space="preserve">Brown Sugar</t>
  </si>
  <si>
    <t xml:space="preserve">PWS-001</t>
  </si>
  <si>
    <t xml:space="preserve">Powdered Sugar</t>
  </si>
  <si>
    <t xml:space="preserve">OOL-001</t>
  </si>
  <si>
    <t xml:space="preserve">Olive Oil</t>
  </si>
  <si>
    <t xml:space="preserve">L</t>
  </si>
  <si>
    <t xml:space="preserve">VOL-001</t>
  </si>
  <si>
    <t xml:space="preserve">Vegetable Oil</t>
  </si>
  <si>
    <t xml:space="preserve">qt</t>
  </si>
  <si>
    <t xml:space="preserve">GNL-001</t>
  </si>
  <si>
    <t xml:space="preserve">Granola</t>
  </si>
  <si>
    <t xml:space="preserve">PPK-001</t>
  </si>
  <si>
    <t xml:space="preserve">Pumpkin Puree</t>
  </si>
  <si>
    <t xml:space="preserve">NTL-001</t>
  </si>
  <si>
    <t xml:space="preserve">Nut Butter Spread</t>
  </si>
  <si>
    <t xml:space="preserve">BTW-001</t>
  </si>
  <si>
    <t xml:space="preserve">Beverage / Water</t>
  </si>
  <si>
    <t xml:space="preserve">SPW-001</t>
  </si>
  <si>
    <t xml:space="preserve">PBS-001</t>
  </si>
  <si>
    <t xml:space="preserve">Bean Soup Base</t>
  </si>
  <si>
    <t xml:space="preserve">Soup / Savory</t>
  </si>
  <si>
    <t xml:space="preserve">TBS-001</t>
  </si>
  <si>
    <t xml:space="preserve">Tomato Bisque Base</t>
  </si>
  <si>
    <t xml:space="preserve">CFS-001</t>
  </si>
  <si>
    <t xml:space="preserve">Chowder Base</t>
  </si>
  <si>
    <t xml:space="preserve">Inventory Tracking System (Sample Data Set) — Recipe Cost Breakdown</t>
  </si>
  <si>
    <t xml:space="preserve">Ingredient</t>
  </si>
  <si>
    <t xml:space="preserve">Qty Used</t>
  </si>
  <si>
    <t xml:space="preserve">Line Cost</t>
  </si>
  <si>
    <t xml:space="preserve">Notes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</si>
</sst>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.0%"/>
    <numFmt numFmtId="167" formatCode="#,##0.0000"/>
    <numFmt numFmtId="168" formatCode="\$#,##0.00000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7FB"/>
      </patternFill>
    </fill>
    <fill>
      <patternFill patternType="solid">
        <fgColor rgb="FFF2F7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  <sz val="9"/>
      </font>
      <fill>
        <patternFill>
          <bgColor rgb="FFFF0000"/>
        </patternFill>
      </fill>
    </dxf>
    <dxf>
      <font>
        <name val="Arial"/>
        <charset val="1"/>
        <family val="0"/>
        <b val="1"/>
        <color rgb="FF000000"/>
        <sz val="9"/>
      </font>
      <fill>
        <patternFill>
          <bgColor rgb="FFFFFF00"/>
        </patternFill>
      </fill>
    </dxf>
    <dxf>
      <font>
        <name val="Arial"/>
        <charset val="1"/>
        <family val="0"/>
        <b val="1"/>
        <color rgb="FFFFFFFF"/>
        <sz val="9"/>
      </font>
      <fill>
        <patternFill>
          <b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7F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6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27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Format="false" ht="15" hidden="false" customHeight="false" outlineLevel="0" collapsed="false">
      <c r="A3" s="3" t="s">
        <v>6</v>
      </c>
      <c r="B3" s="4" t="n">
        <v>5.75</v>
      </c>
      <c r="C3" s="4" t="n">
        <f aca="false">SUMIF(Recipe!$A$3:$A$145,A3,Recipe!$G$3:$G$145)</f>
        <v>0.561677877777778</v>
      </c>
      <c r="D3" s="4" t="n">
        <f aca="false">B3-C3</f>
        <v>5.18832212222222</v>
      </c>
      <c r="E3" s="5" t="n">
        <f aca="false">IF(B3&gt;0,D3/B3,0)</f>
        <v>0.902316890821256</v>
      </c>
    </row>
    <row r="4" customFormat="false" ht="15" hidden="false" customHeight="false" outlineLevel="0" collapsed="false">
      <c r="A4" s="6" t="s">
        <v>7</v>
      </c>
      <c r="B4" s="7" t="n">
        <v>6.75</v>
      </c>
      <c r="C4" s="7" t="n">
        <f aca="false">SUMIF(Recipe!$A$3:$A$145,A4,Recipe!$G$3:$G$145)</f>
        <v>0.0217950652777778</v>
      </c>
      <c r="D4" s="7" t="n">
        <f aca="false">B4-C4</f>
        <v>6.72820493472222</v>
      </c>
      <c r="E4" s="8" t="n">
        <f aca="false">IF(B4&gt;0,D4/B4,0)</f>
        <v>0.996771101440329</v>
      </c>
    </row>
    <row r="5" customFormat="false" ht="15" hidden="false" customHeight="false" outlineLevel="0" collapsed="false">
      <c r="A5" s="3" t="s">
        <v>8</v>
      </c>
      <c r="B5" s="4" t="n">
        <v>6.75</v>
      </c>
      <c r="C5" s="4" t="n">
        <f aca="false">SUMIF(Recipe!$A$3:$A$145,A5,Recipe!$G$3:$G$145)</f>
        <v>0.0159356902777778</v>
      </c>
      <c r="D5" s="4" t="n">
        <f aca="false">B5-C5</f>
        <v>6.73406430972222</v>
      </c>
      <c r="E5" s="5" t="n">
        <f aca="false">IF(B5&gt;0,D5/B5,0)</f>
        <v>0.997639156995885</v>
      </c>
    </row>
    <row r="6" customFormat="false" ht="15" hidden="false" customHeight="false" outlineLevel="0" collapsed="false">
      <c r="A6" s="6" t="s">
        <v>9</v>
      </c>
      <c r="B6" s="7" t="n">
        <v>6.75</v>
      </c>
      <c r="C6" s="7" t="n">
        <f aca="false">SUMIF(Recipe!$A$3:$A$145,A6,Recipe!$G$3:$G$145)</f>
        <v>0.5829375</v>
      </c>
      <c r="D6" s="7" t="n">
        <f aca="false">B6-C6</f>
        <v>6.1670625</v>
      </c>
      <c r="E6" s="8" t="n">
        <f aca="false">IF(B6&gt;0,D6/B6,0)</f>
        <v>0.913638888888889</v>
      </c>
    </row>
    <row r="7" customFormat="false" ht="15" hidden="false" customHeight="false" outlineLevel="0" collapsed="false">
      <c r="A7" s="3" t="s">
        <v>10</v>
      </c>
      <c r="B7" s="4" t="n">
        <v>7.75</v>
      </c>
      <c r="C7" s="4" t="n">
        <f aca="false">SUMIF(Recipe!$A$3:$A$145,A7,Recipe!$G$3:$G$145)</f>
        <v>0.0430546875</v>
      </c>
      <c r="D7" s="4" t="n">
        <f aca="false">B7-C7</f>
        <v>7.7069453125</v>
      </c>
      <c r="E7" s="5" t="n">
        <f aca="false">IF(B7&gt;0,D7/B7,0)</f>
        <v>0.994444556451613</v>
      </c>
    </row>
    <row r="8" customFormat="false" ht="15" hidden="false" customHeight="false" outlineLevel="0" collapsed="false">
      <c r="A8" s="6" t="s">
        <v>11</v>
      </c>
      <c r="B8" s="7" t="n">
        <v>7.75</v>
      </c>
      <c r="C8" s="7" t="n">
        <f aca="false">SUMIF(Recipe!$A$3:$A$145,A8,Recipe!$G$3:$G$145)</f>
        <v>0.0371953125</v>
      </c>
      <c r="D8" s="7" t="n">
        <f aca="false">B8-C8</f>
        <v>7.7128046875</v>
      </c>
      <c r="E8" s="8" t="n">
        <f aca="false">IF(B8&gt;0,D8/B8,0)</f>
        <v>0.99520060483871</v>
      </c>
    </row>
    <row r="9" customFormat="false" ht="15" hidden="false" customHeight="false" outlineLevel="0" collapsed="false">
      <c r="A9" s="3" t="s">
        <v>12</v>
      </c>
      <c r="B9" s="4" t="n">
        <v>6.5</v>
      </c>
      <c r="C9" s="4" t="n">
        <f aca="false">SUMIF(Recipe!$A$3:$A$145,A9,Recipe!$G$3:$G$145)</f>
        <v>0.67484375</v>
      </c>
      <c r="D9" s="4" t="n">
        <f aca="false">B9-C9</f>
        <v>5.82515625</v>
      </c>
      <c r="E9" s="5" t="n">
        <f aca="false">IF(B9&gt;0,D9/B9,0)</f>
        <v>0.896177884615385</v>
      </c>
    </row>
    <row r="10" customFormat="false" ht="15" hidden="false" customHeight="false" outlineLevel="0" collapsed="false">
      <c r="A10" s="6" t="s">
        <v>13</v>
      </c>
      <c r="B10" s="7" t="n">
        <v>7.5</v>
      </c>
      <c r="C10" s="7" t="n">
        <f aca="false">SUMIF(Recipe!$A$3:$A$145,A10,Recipe!$G$3:$G$145)</f>
        <v>0.1349609375</v>
      </c>
      <c r="D10" s="7" t="n">
        <f aca="false">B10-C10</f>
        <v>7.3650390625</v>
      </c>
      <c r="E10" s="8" t="n">
        <f aca="false">IF(B10&gt;0,D10/B10,0)</f>
        <v>0.982005208333333</v>
      </c>
    </row>
    <row r="11" customFormat="false" ht="15" hidden="false" customHeight="false" outlineLevel="0" collapsed="false">
      <c r="A11" s="3" t="s">
        <v>14</v>
      </c>
      <c r="B11" s="4" t="n">
        <v>7.5</v>
      </c>
      <c r="C11" s="4" t="n">
        <f aca="false">SUMIF(Recipe!$A$3:$A$145,A11,Recipe!$G$3:$G$145)</f>
        <v>0.1291015625</v>
      </c>
      <c r="D11" s="4" t="n">
        <f aca="false">B11-C11</f>
        <v>7.3708984375</v>
      </c>
      <c r="E11" s="5" t="n">
        <f aca="false">IF(B11&gt;0,D11/B11,0)</f>
        <v>0.982786458333333</v>
      </c>
    </row>
    <row r="12" customFormat="false" ht="15" hidden="false" customHeight="false" outlineLevel="0" collapsed="false">
      <c r="A12" s="6" t="s">
        <v>15</v>
      </c>
      <c r="B12" s="7" t="n">
        <v>7.25</v>
      </c>
      <c r="C12" s="7" t="n">
        <f aca="false">SUMIF(Recipe!$A$3:$A$145,A12,Recipe!$G$3:$G$145)</f>
        <v>0.694517877777778</v>
      </c>
      <c r="D12" s="7" t="n">
        <f aca="false">B12-C12</f>
        <v>6.55548212222222</v>
      </c>
      <c r="E12" s="8" t="n">
        <f aca="false">IF(B12&gt;0,D12/B12,0)</f>
        <v>0.904204430651341</v>
      </c>
    </row>
    <row r="13" customFormat="false" ht="15" hidden="false" customHeight="false" outlineLevel="0" collapsed="false">
      <c r="A13" s="3" t="s">
        <v>16</v>
      </c>
      <c r="B13" s="4" t="n">
        <v>7.5</v>
      </c>
      <c r="C13" s="4" t="n">
        <f aca="false">SUMIF(Recipe!$A$3:$A$145,A13,Recipe!$G$3:$G$145)</f>
        <v>0.602302877777778</v>
      </c>
      <c r="D13" s="4" t="n">
        <f aca="false">B13-C13</f>
        <v>6.89769712222222</v>
      </c>
      <c r="E13" s="5" t="n">
        <f aca="false">IF(B13&gt;0,D13/B13,0)</f>
        <v>0.91969294962963</v>
      </c>
    </row>
    <row r="14" customFormat="false" ht="15" hidden="false" customHeight="false" outlineLevel="0" collapsed="false">
      <c r="A14" s="6" t="s">
        <v>17</v>
      </c>
      <c r="B14" s="7" t="n">
        <v>7.75</v>
      </c>
      <c r="C14" s="7" t="n">
        <f aca="false">SUMIF(Recipe!$A$3:$A$145,A14,Recipe!$G$3:$G$145)</f>
        <v>0.608695126816239</v>
      </c>
      <c r="D14" s="7" t="n">
        <f aca="false">B14-C14</f>
        <v>7.14130487318376</v>
      </c>
      <c r="E14" s="8" t="n">
        <f aca="false">IF(B14&gt;0,D14/B14,0)</f>
        <v>0.921458693314034</v>
      </c>
    </row>
    <row r="15" customFormat="false" ht="15" hidden="false" customHeight="false" outlineLevel="0" collapsed="false">
      <c r="A15" s="3" t="s">
        <v>18</v>
      </c>
      <c r="B15" s="4" t="n">
        <v>7.25</v>
      </c>
      <c r="C15" s="4" t="n">
        <f aca="false">SUMIF(Recipe!$A$3:$A$145,A15,Recipe!$G$3:$G$145)</f>
        <v>0.0376825652777778</v>
      </c>
      <c r="D15" s="4" t="n">
        <f aca="false">B15-C15</f>
        <v>7.21231743472222</v>
      </c>
      <c r="E15" s="5" t="n">
        <f aca="false">IF(B15&gt;0,D15/B15,0)</f>
        <v>0.994802404789272</v>
      </c>
    </row>
    <row r="16" customFormat="false" ht="15" hidden="false" customHeight="false" outlineLevel="0" collapsed="false">
      <c r="A16" s="6" t="s">
        <v>19</v>
      </c>
      <c r="B16" s="7" t="n">
        <v>4.75</v>
      </c>
      <c r="C16" s="7" t="n">
        <f aca="false">SUMIF(Recipe!$A$3:$A$145,A16,Recipe!$G$3:$G$145)</f>
        <v>0.00123448888888889</v>
      </c>
      <c r="D16" s="7" t="n">
        <f aca="false">B16-C16</f>
        <v>4.74876551111111</v>
      </c>
      <c r="E16" s="8" t="n">
        <f aca="false">IF(B16&gt;0,D16/B16,0)</f>
        <v>0.999740107602339</v>
      </c>
    </row>
    <row r="17" customFormat="false" ht="15" hidden="false" customHeight="false" outlineLevel="0" collapsed="false">
      <c r="A17" s="3" t="s">
        <v>20</v>
      </c>
      <c r="B17" s="4" t="n">
        <v>5.5</v>
      </c>
      <c r="C17" s="4" t="n">
        <f aca="false">SUMIF(Recipe!$A$3:$A$145,A17,Recipe!$G$3:$G$145)</f>
        <v>0.00123448888888889</v>
      </c>
      <c r="D17" s="4" t="n">
        <f aca="false">B17-C17</f>
        <v>5.49876551111111</v>
      </c>
      <c r="E17" s="5" t="n">
        <f aca="false">IF(B17&gt;0,D17/B17,0)</f>
        <v>0.999775547474748</v>
      </c>
    </row>
    <row r="18" customFormat="false" ht="15" hidden="false" customHeight="false" outlineLevel="0" collapsed="false">
      <c r="A18" s="6" t="s">
        <v>21</v>
      </c>
      <c r="B18" s="7" t="n">
        <v>4.75</v>
      </c>
      <c r="C18" s="7" t="n">
        <f aca="false">SUMIF(Recipe!$A$3:$A$145,A18,Recipe!$G$3:$G$145)</f>
        <v>0.00163586956521739</v>
      </c>
      <c r="D18" s="7" t="n">
        <f aca="false">B18-C18</f>
        <v>4.74836413043478</v>
      </c>
      <c r="E18" s="8" t="n">
        <f aca="false">IF(B18&gt;0,D18/B18,0)</f>
        <v>0.999655606407323</v>
      </c>
    </row>
    <row r="19" customFormat="false" ht="15" hidden="false" customHeight="false" outlineLevel="0" collapsed="false">
      <c r="A19" s="3" t="s">
        <v>22</v>
      </c>
      <c r="B19" s="4" t="n">
        <v>4.75</v>
      </c>
      <c r="C19" s="4" t="n">
        <f aca="false">SUMIF(Recipe!$A$3:$A$145,A19,Recipe!$G$3:$G$145)</f>
        <v>0.000115377777777778</v>
      </c>
      <c r="D19" s="4" t="n">
        <f aca="false">B19-C19</f>
        <v>4.74988462222222</v>
      </c>
      <c r="E19" s="5" t="n">
        <f aca="false">IF(B19&gt;0,D19/B19,0)</f>
        <v>0.99997570994152</v>
      </c>
    </row>
    <row r="20" customFormat="false" ht="15" hidden="false" customHeight="false" outlineLevel="0" collapsed="false">
      <c r="A20" s="6" t="s">
        <v>23</v>
      </c>
      <c r="B20" s="7" t="n">
        <v>5.5</v>
      </c>
      <c r="C20" s="7" t="n">
        <f aca="false">SUMIF(Recipe!$A$3:$A$145,A20,Recipe!$G$3:$G$145)</f>
        <v>0.000115377777777778</v>
      </c>
      <c r="D20" s="7" t="n">
        <f aca="false">B20-C20</f>
        <v>5.49988462222222</v>
      </c>
      <c r="E20" s="8" t="n">
        <f aca="false">IF(B20&gt;0,D20/B20,0)</f>
        <v>0.999979022222222</v>
      </c>
    </row>
    <row r="21" customFormat="false" ht="15" hidden="false" customHeight="false" outlineLevel="0" collapsed="false">
      <c r="A21" s="3" t="s">
        <v>24</v>
      </c>
      <c r="B21" s="4" t="n">
        <v>5.25</v>
      </c>
      <c r="C21" s="4" t="n">
        <f aca="false">SUMIF(Recipe!$A$3:$A$145,A21,Recipe!$G$3:$G$145)</f>
        <v>0.561677877777778</v>
      </c>
      <c r="D21" s="4" t="n">
        <f aca="false">B21-C21</f>
        <v>4.68832212222222</v>
      </c>
      <c r="E21" s="5" t="n">
        <f aca="false">IF(B21&gt;0,D21/B21,0)</f>
        <v>0.893013737566138</v>
      </c>
    </row>
    <row r="22" customFormat="false" ht="15" hidden="false" customHeight="false" outlineLevel="0" collapsed="false">
      <c r="A22" s="6" t="s">
        <v>25</v>
      </c>
      <c r="B22" s="7" t="n">
        <v>6.25</v>
      </c>
      <c r="C22" s="7" t="n">
        <f aca="false">SUMIF(Recipe!$A$3:$A$145,A22,Recipe!$G$3:$G$145)</f>
        <v>0.0217950652777778</v>
      </c>
      <c r="D22" s="7" t="n">
        <f aca="false">B22-C22</f>
        <v>6.22820493472222</v>
      </c>
      <c r="E22" s="8" t="n">
        <f aca="false">IF(B22&gt;0,D22/B22,0)</f>
        <v>0.996512789555556</v>
      </c>
    </row>
    <row r="23" customFormat="false" ht="15" hidden="false" customHeight="false" outlineLevel="0" collapsed="false">
      <c r="A23" s="3" t="s">
        <v>26</v>
      </c>
      <c r="B23" s="4" t="n">
        <v>4.75</v>
      </c>
      <c r="C23" s="4" t="n">
        <f aca="false">SUMIF(Recipe!$A$3:$A$145,A23,Recipe!$G$3:$G$145)</f>
        <v>0.0560075</v>
      </c>
      <c r="D23" s="4" t="n">
        <f aca="false">B23-C23</f>
        <v>4.6939925</v>
      </c>
      <c r="E23" s="5" t="n">
        <f aca="false">IF(B23&gt;0,D23/B23,0)</f>
        <v>0.988208947368421</v>
      </c>
    </row>
    <row r="24" customFormat="false" ht="15" hidden="false" customHeight="false" outlineLevel="0" collapsed="false">
      <c r="A24" s="6" t="s">
        <v>27</v>
      </c>
      <c r="B24" s="7" t="n">
        <v>4.75</v>
      </c>
      <c r="C24" s="7" t="n">
        <f aca="false">SUMIF(Recipe!$A$3:$A$145,A24,Recipe!$G$3:$G$145)</f>
        <v>0.070335</v>
      </c>
      <c r="D24" s="7" t="n">
        <f aca="false">B24-C24</f>
        <v>4.679665</v>
      </c>
      <c r="E24" s="8" t="n">
        <f aca="false">IF(B24&gt;0,D24/B24,0)</f>
        <v>0.985192631578947</v>
      </c>
    </row>
    <row r="25" customFormat="false" ht="15" hidden="false" customHeight="false" outlineLevel="0" collapsed="false">
      <c r="A25" s="3" t="s">
        <v>28</v>
      </c>
      <c r="B25" s="4" t="n">
        <v>4.75</v>
      </c>
      <c r="C25" s="4" t="n">
        <f aca="false">SUMIF(Recipe!$A$3:$A$145,A25,Recipe!$G$3:$G$145)</f>
        <v>0.05731</v>
      </c>
      <c r="D25" s="4" t="n">
        <f aca="false">B25-C25</f>
        <v>4.69269</v>
      </c>
      <c r="E25" s="5" t="n">
        <f aca="false">IF(B25&gt;0,D25/B25,0)</f>
        <v>0.987934736842105</v>
      </c>
    </row>
    <row r="26" customFormat="false" ht="15" hidden="false" customHeight="false" outlineLevel="0" collapsed="false">
      <c r="A26" s="6" t="s">
        <v>29</v>
      </c>
      <c r="B26" s="7" t="n">
        <v>5.5</v>
      </c>
      <c r="C26" s="7" t="n">
        <f aca="false">SUMIF(Recipe!$A$3:$A$145,A26,Recipe!$G$3:$G$145)</f>
        <v>0.601314124038462</v>
      </c>
      <c r="D26" s="7" t="n">
        <f aca="false">B26-C26</f>
        <v>4.89868587596154</v>
      </c>
      <c r="E26" s="8" t="n">
        <f aca="false">IF(B26&gt;0,D26/B26,0)</f>
        <v>0.890670159265734</v>
      </c>
    </row>
    <row r="27" customFormat="false" ht="15" hidden="false" customHeight="false" outlineLevel="0" collapsed="false">
      <c r="A27" s="3" t="s">
        <v>30</v>
      </c>
      <c r="B27" s="4" t="n">
        <v>5.75</v>
      </c>
      <c r="C27" s="4" t="n">
        <f aca="false">SUMIF(Recipe!$A$3:$A$145,A27,Recipe!$G$3:$G$145)</f>
        <v>0.00940247332317073</v>
      </c>
      <c r="D27" s="4" t="n">
        <f aca="false">B27-C27</f>
        <v>5.74059752667683</v>
      </c>
      <c r="E27" s="5" t="n">
        <f aca="false">IF(B27&gt;0,D27/B27,0)</f>
        <v>0.998364787248144</v>
      </c>
    </row>
    <row r="28" customFormat="false" ht="15" hidden="false" customHeight="false" outlineLevel="0" collapsed="false">
      <c r="A28" s="6" t="s">
        <v>31</v>
      </c>
      <c r="B28" s="7" t="n">
        <v>5.5</v>
      </c>
      <c r="C28" s="7" t="n">
        <f aca="false">SUMIF(Recipe!$A$3:$A$145,A28,Recipe!$G$3:$G$145)</f>
        <v>2.168162890625</v>
      </c>
      <c r="D28" s="7" t="n">
        <f aca="false">B28-C28</f>
        <v>3.331837109375</v>
      </c>
      <c r="E28" s="8" t="n">
        <f aca="false">IF(B28&gt;0,D28/B28,0)</f>
        <v>0.605788565340909</v>
      </c>
    </row>
    <row r="29" customFormat="false" ht="15" hidden="false" customHeight="false" outlineLevel="0" collapsed="false">
      <c r="A29" s="3" t="s">
        <v>32</v>
      </c>
      <c r="B29" s="4" t="n">
        <v>7.25</v>
      </c>
      <c r="C29" s="4" t="n">
        <f aca="false">SUMIF(Recipe!$A$3:$A$145,A29,Recipe!$G$3:$G$145)</f>
        <v>2.72465731707317</v>
      </c>
      <c r="D29" s="4" t="n">
        <f aca="false">B29-C29</f>
        <v>4.52534268292683</v>
      </c>
      <c r="E29" s="5" t="n">
        <f aca="false">IF(B29&gt;0,D29/B29,0)</f>
        <v>0.62418519764508</v>
      </c>
    </row>
    <row r="30" customFormat="false" ht="15" hidden="false" customHeight="false" outlineLevel="0" collapsed="false">
      <c r="A30" s="6" t="s">
        <v>33</v>
      </c>
      <c r="B30" s="7" t="n">
        <v>3.75</v>
      </c>
      <c r="C30" s="7" t="n">
        <f aca="false">SUMIF(Recipe!$A$3:$A$145,A30,Recipe!$G$3:$G$145)</f>
        <v>8.238789</v>
      </c>
      <c r="D30" s="7" t="n">
        <f aca="false">B30-C30</f>
        <v>-4.488789</v>
      </c>
      <c r="E30" s="8" t="n">
        <f aca="false">IF(B30&gt;0,D30/B30,0)</f>
        <v>-1.1970104</v>
      </c>
    </row>
    <row r="31" customFormat="false" ht="15" hidden="false" customHeight="false" outlineLevel="0" collapsed="false">
      <c r="A31" s="3" t="s">
        <v>34</v>
      </c>
      <c r="B31" s="4" t="n">
        <v>4.25</v>
      </c>
      <c r="C31" s="4" t="n">
        <f aca="false">SUMIF(Recipe!$A$3:$A$145,A31,Recipe!$G$3:$G$145)</f>
        <v>0.840307692307692</v>
      </c>
      <c r="D31" s="4" t="n">
        <f aca="false">B31-C31</f>
        <v>3.40969230769231</v>
      </c>
      <c r="E31" s="5" t="n">
        <f aca="false">IF(B31&gt;0,D31/B31,0)</f>
        <v>0.802280542986425</v>
      </c>
    </row>
    <row r="32" customFormat="false" ht="15" hidden="false" customHeight="false" outlineLevel="0" collapsed="false">
      <c r="A32" s="6" t="s">
        <v>35</v>
      </c>
      <c r="B32" s="7" t="n">
        <v>4.5</v>
      </c>
      <c r="C32" s="7" t="n">
        <f aca="false">SUMIF(Recipe!$A$3:$A$145,A32,Recipe!$G$3:$G$145)</f>
        <v>1.15</v>
      </c>
      <c r="D32" s="7" t="n">
        <f aca="false">B32-C32</f>
        <v>3.35</v>
      </c>
      <c r="E32" s="8" t="n">
        <f aca="false">IF(B32&gt;0,D32/B32,0)</f>
        <v>0.744444444444445</v>
      </c>
    </row>
    <row r="33" customFormat="false" ht="15" hidden="false" customHeight="false" outlineLevel="0" collapsed="false">
      <c r="A33" s="3" t="s">
        <v>36</v>
      </c>
      <c r="B33" s="4" t="n">
        <v>5</v>
      </c>
      <c r="C33" s="4" t="n">
        <f aca="false">SUMIF(Recipe!$A$3:$A$145,A33,Recipe!$G$3:$G$145)</f>
        <v>1.1691015625</v>
      </c>
      <c r="D33" s="4" t="n">
        <f aca="false">B33-C33</f>
        <v>3.8308984375</v>
      </c>
      <c r="E33" s="5" t="n">
        <f aca="false">IF(B33&gt;0,D33/B33,0)</f>
        <v>0.7661796875</v>
      </c>
    </row>
    <row r="34" customFormat="false" ht="15" hidden="false" customHeight="false" outlineLevel="0" collapsed="false">
      <c r="A34" s="6" t="s">
        <v>37</v>
      </c>
      <c r="B34" s="7" t="n">
        <v>4.5</v>
      </c>
      <c r="C34" s="7" t="n">
        <f aca="false">SUMIF(Recipe!$A$3:$A$145,A34,Recipe!$G$3:$G$145)</f>
        <v>1.45</v>
      </c>
      <c r="D34" s="7" t="n">
        <f aca="false">B34-C34</f>
        <v>3.05</v>
      </c>
      <c r="E34" s="8" t="n">
        <f aca="false">IF(B34&gt;0,D34/B34,0)</f>
        <v>0.677777777777778</v>
      </c>
    </row>
    <row r="35" customFormat="false" ht="15" hidden="false" customHeight="false" outlineLevel="0" collapsed="false">
      <c r="A35" s="3" t="s">
        <v>38</v>
      </c>
      <c r="B35" s="4" t="n">
        <v>4</v>
      </c>
      <c r="C35" s="4" t="n">
        <f aca="false">SUMIF(Recipe!$A$3:$A$145,A35,Recipe!$G$3:$G$145)</f>
        <v>0.0704282291666667</v>
      </c>
      <c r="D35" s="4" t="n">
        <f aca="false">B35-C35</f>
        <v>3.92957177083333</v>
      </c>
      <c r="E35" s="5" t="n">
        <f aca="false">IF(B35&gt;0,D35/B35,0)</f>
        <v>0.982392942708333</v>
      </c>
    </row>
    <row r="36" customFormat="false" ht="15" hidden="false" customHeight="false" outlineLevel="0" collapsed="false">
      <c r="A36" s="6" t="s">
        <v>39</v>
      </c>
      <c r="B36" s="7" t="n">
        <v>10.5</v>
      </c>
      <c r="C36" s="7" t="n">
        <f aca="false">SUMIF(Recipe!$A$3:$A$145,A36,Recipe!$G$3:$G$145)</f>
        <v>0.976477916666667</v>
      </c>
      <c r="D36" s="7" t="n">
        <f aca="false">B36-C36</f>
        <v>9.52352208333333</v>
      </c>
      <c r="E36" s="8" t="n">
        <f aca="false">IF(B36&gt;0,D36/B36,0)</f>
        <v>0.907002103174603</v>
      </c>
    </row>
    <row r="37" customFormat="false" ht="15" hidden="false" customHeight="false" outlineLevel="0" collapsed="false">
      <c r="A37" s="3" t="s">
        <v>40</v>
      </c>
      <c r="B37" s="4" t="n">
        <v>13.75</v>
      </c>
      <c r="C37" s="4" t="n">
        <f aca="false">SUMIF(Recipe!$A$3:$A$145,A37,Recipe!$G$3:$G$145)</f>
        <v>1.15386197916667</v>
      </c>
      <c r="D37" s="4" t="n">
        <f aca="false">B37-C37</f>
        <v>12.5961380208333</v>
      </c>
      <c r="E37" s="5" t="n">
        <f aca="false">IF(B37&gt;0,D37/B37,0)</f>
        <v>0.916082765151515</v>
      </c>
    </row>
    <row r="38" customFormat="false" ht="15" hidden="false" customHeight="false" outlineLevel="0" collapsed="false">
      <c r="A38" s="6" t="s">
        <v>41</v>
      </c>
      <c r="B38" s="7" t="n">
        <v>11.75</v>
      </c>
      <c r="C38" s="7" t="n">
        <f aca="false">SUMIF(Recipe!$A$3:$A$145,A38,Recipe!$G$3:$G$145)</f>
        <v>1.13335416666667</v>
      </c>
      <c r="D38" s="7" t="n">
        <f aca="false">B38-C38</f>
        <v>10.6166458333333</v>
      </c>
      <c r="E38" s="8" t="n">
        <f aca="false">IF(B38&gt;0,D38/B38,0)</f>
        <v>0.903544326241135</v>
      </c>
    </row>
    <row r="39" customFormat="false" ht="15" hidden="false" customHeight="false" outlineLevel="0" collapsed="false">
      <c r="A39" s="3" t="s">
        <v>42</v>
      </c>
      <c r="B39" s="4" t="n">
        <v>11.5</v>
      </c>
      <c r="C39" s="4" t="n">
        <f aca="false">SUMIF(Recipe!$A$3:$A$145,A39,Recipe!$G$3:$G$145)</f>
        <v>0.9724596875</v>
      </c>
      <c r="D39" s="4" t="n">
        <f aca="false">B39-C39</f>
        <v>10.5275403125</v>
      </c>
      <c r="E39" s="5" t="n">
        <f aca="false">IF(B39&gt;0,D39/B39,0)</f>
        <v>0.915438288043478</v>
      </c>
    </row>
    <row r="40" customFormat="false" ht="15" hidden="false" customHeight="false" outlineLevel="0" collapsed="false">
      <c r="A40" s="6" t="s">
        <v>43</v>
      </c>
      <c r="B40" s="7" t="n">
        <v>12.5</v>
      </c>
      <c r="C40" s="7" t="n">
        <f aca="false">SUMIF(Recipe!$A$3:$A$145,A40,Recipe!$G$3:$G$145)</f>
        <v>1.30031272916667</v>
      </c>
      <c r="D40" s="7" t="n">
        <f aca="false">B40-C40</f>
        <v>11.1996872708333</v>
      </c>
      <c r="E40" s="8" t="n">
        <f aca="false">IF(B40&gt;0,D40/B40,0)</f>
        <v>0.895974981666667</v>
      </c>
    </row>
    <row r="41" customFormat="false" ht="15" hidden="false" customHeight="false" outlineLevel="0" collapsed="false">
      <c r="A41" s="3" t="s">
        <v>44</v>
      </c>
      <c r="B41" s="4" t="n">
        <v>10.5</v>
      </c>
      <c r="C41" s="4" t="n">
        <f aca="false">SUMIF(Recipe!$A$3:$A$145,A41,Recipe!$G$3:$G$145)</f>
        <v>1.11562317893773</v>
      </c>
      <c r="D41" s="4" t="n">
        <f aca="false">B41-C41</f>
        <v>9.38437682106227</v>
      </c>
      <c r="E41" s="5" t="n">
        <f aca="false">IF(B41&gt;0,D41/B41,0)</f>
        <v>0.893750173434502</v>
      </c>
    </row>
    <row r="42" customFormat="false" ht="15" hidden="false" customHeight="false" outlineLevel="0" collapsed="false">
      <c r="A42" s="6" t="s">
        <v>45</v>
      </c>
      <c r="B42" s="7" t="n">
        <v>10.75</v>
      </c>
      <c r="C42" s="7" t="n">
        <f aca="false">SUMIF(Recipe!$A$3:$A$145,A42,Recipe!$G$3:$G$145)</f>
        <v>1.0184566456044</v>
      </c>
      <c r="D42" s="7" t="n">
        <f aca="false">B42-C42</f>
        <v>9.73154335439561</v>
      </c>
      <c r="E42" s="8" t="n">
        <f aca="false">IF(B42&gt;0,D42/B42,0)</f>
        <v>0.905259846920521</v>
      </c>
    </row>
    <row r="43" customFormat="false" ht="15" hidden="false" customHeight="false" outlineLevel="0" collapsed="false">
      <c r="A43" s="3" t="s">
        <v>46</v>
      </c>
      <c r="B43" s="4" t="n">
        <v>10.25</v>
      </c>
      <c r="C43" s="4" t="n">
        <f aca="false">SUMIF(Recipe!$A$3:$A$145,A43,Recipe!$G$3:$G$145)</f>
        <v>0.1487878125</v>
      </c>
      <c r="D43" s="4" t="n">
        <f aca="false">B43-C43</f>
        <v>10.1012121875</v>
      </c>
      <c r="E43" s="5" t="n">
        <f aca="false">IF(B43&gt;0,D43/B43,0)</f>
        <v>0.985484115853659</v>
      </c>
    </row>
    <row r="44" customFormat="false" ht="15" hidden="false" customHeight="false" outlineLevel="0" collapsed="false">
      <c r="A44" s="6" t="s">
        <v>47</v>
      </c>
      <c r="B44" s="7" t="n">
        <v>12</v>
      </c>
      <c r="C44" s="7" t="n">
        <f aca="false">SUMIF(Recipe!$A$3:$A$145,A44,Recipe!$G$3:$G$145)</f>
        <v>0.343905</v>
      </c>
      <c r="D44" s="7" t="n">
        <f aca="false">B44-C44</f>
        <v>11.656095</v>
      </c>
      <c r="E44" s="8" t="n">
        <f aca="false">IF(B44&gt;0,D44/B44,0)</f>
        <v>0.97134125</v>
      </c>
    </row>
    <row r="45" customFormat="false" ht="15" hidden="false" customHeight="false" outlineLevel="0" collapsed="false">
      <c r="A45" s="3" t="s">
        <v>48</v>
      </c>
      <c r="B45" s="4" t="n">
        <v>10.75</v>
      </c>
      <c r="C45" s="4" t="n">
        <f aca="false">SUMIF(Recipe!$A$3:$A$145,A45,Recipe!$G$3:$G$145)</f>
        <v>0.494323145833333</v>
      </c>
      <c r="D45" s="4" t="n">
        <f aca="false">B45-C45</f>
        <v>10.2556768541667</v>
      </c>
      <c r="E45" s="5" t="n">
        <f aca="false">IF(B45&gt;0,D45/B45,0)</f>
        <v>0.954016451550388</v>
      </c>
    </row>
    <row r="46" customFormat="false" ht="15" hidden="false" customHeight="false" outlineLevel="0" collapsed="false">
      <c r="A46" s="6" t="s">
        <v>49</v>
      </c>
      <c r="B46" s="7" t="n">
        <v>5.5</v>
      </c>
      <c r="C46" s="7" t="n">
        <f aca="false">SUMIF(Recipe!$A$3:$A$145,A46,Recipe!$G$3:$G$145)</f>
        <v>0.0191758479166667</v>
      </c>
      <c r="D46" s="7" t="n">
        <f aca="false">B46-C46</f>
        <v>5.48082415208333</v>
      </c>
      <c r="E46" s="8" t="n">
        <f aca="false">IF(B46&gt;0,D46/B46,0)</f>
        <v>0.99651348219697</v>
      </c>
    </row>
    <row r="47" customFormat="false" ht="15" hidden="false" customHeight="false" outlineLevel="0" collapsed="false">
      <c r="A47" s="3" t="s">
        <v>50</v>
      </c>
      <c r="B47" s="4" t="n">
        <v>12.5</v>
      </c>
      <c r="C47" s="4" t="n">
        <f aca="false">SUMIF(Recipe!$A$3:$A$145,A47,Recipe!$G$3:$G$145)</f>
        <v>1.60238532195513</v>
      </c>
      <c r="D47" s="4" t="n">
        <f aca="false">B47-C47</f>
        <v>10.8976146780449</v>
      </c>
      <c r="E47" s="5" t="n">
        <f aca="false">IF(B47&gt;0,D47/B47,0)</f>
        <v>0.87180917424359</v>
      </c>
    </row>
    <row r="48" customFormat="false" ht="15" hidden="false" customHeight="false" outlineLevel="0" collapsed="false">
      <c r="A48" s="6" t="s">
        <v>51</v>
      </c>
      <c r="B48" s="7" t="n">
        <v>8.5</v>
      </c>
      <c r="C48" s="7" t="n">
        <f aca="false">SUMIF(Recipe!$A$3:$A$145,A48,Recipe!$G$3:$G$145)</f>
        <v>1.67239218125</v>
      </c>
      <c r="D48" s="7" t="n">
        <f aca="false">B48-C48</f>
        <v>6.82760781875</v>
      </c>
      <c r="E48" s="8" t="n">
        <f aca="false">IF(B48&gt;0,D48/B48,0)</f>
        <v>0.803247978676471</v>
      </c>
    </row>
    <row r="49" customFormat="false" ht="15" hidden="false" customHeight="false" outlineLevel="0" collapsed="false">
      <c r="A49" s="3" t="s">
        <v>52</v>
      </c>
      <c r="B49" s="4" t="n">
        <v>10.75</v>
      </c>
      <c r="C49" s="4" t="n">
        <f aca="false">SUMIF(Recipe!$A$3:$A$145,A49,Recipe!$G$3:$G$145)</f>
        <v>0.270560812271062</v>
      </c>
      <c r="D49" s="4" t="n">
        <f aca="false">B49-C49</f>
        <v>10.4794391877289</v>
      </c>
      <c r="E49" s="5" t="n">
        <f aca="false">IF(B49&gt;0,D49/B49,0)</f>
        <v>0.974831552346878</v>
      </c>
    </row>
    <row r="50" customFormat="false" ht="15" hidden="false" customHeight="false" outlineLevel="0" collapsed="false">
      <c r="A50" s="6" t="s">
        <v>53</v>
      </c>
      <c r="B50" s="7" t="n">
        <v>7.75</v>
      </c>
      <c r="C50" s="7" t="n">
        <f aca="false">SUMIF(Recipe!$A$3:$A$145,A50,Recipe!$G$3:$G$145)</f>
        <v>4.25</v>
      </c>
      <c r="D50" s="7" t="n">
        <f aca="false">B50-C50</f>
        <v>3.5</v>
      </c>
      <c r="E50" s="8" t="n">
        <f aca="false">IF(B50&gt;0,D50/B50,0)</f>
        <v>0.451612903225806</v>
      </c>
    </row>
    <row r="51" customFormat="false" ht="15" hidden="false" customHeight="false" outlineLevel="0" collapsed="false">
      <c r="A51" s="3" t="s">
        <v>54</v>
      </c>
      <c r="B51" s="4" t="n">
        <v>7.5</v>
      </c>
      <c r="C51" s="4" t="n">
        <f aca="false">SUMIF(Recipe!$A$3:$A$145,A51,Recipe!$G$3:$G$145)</f>
        <v>2</v>
      </c>
      <c r="D51" s="4" t="n">
        <f aca="false">B51-C51</f>
        <v>5.5</v>
      </c>
      <c r="E51" s="5" t="n">
        <f aca="false">IF(B51&gt;0,D51/B51,0)</f>
        <v>0.733333333333333</v>
      </c>
    </row>
    <row r="52" customFormat="false" ht="15" hidden="false" customHeight="false" outlineLevel="0" collapsed="false">
      <c r="A52" s="6" t="s">
        <v>55</v>
      </c>
      <c r="B52" s="7" t="n">
        <v>8.5</v>
      </c>
      <c r="C52" s="7" t="n">
        <f aca="false">SUMIF(Recipe!$A$3:$A$145,A52,Recipe!$G$3:$G$145)</f>
        <v>3.9</v>
      </c>
      <c r="D52" s="7" t="n">
        <f aca="false">B52-C52</f>
        <v>4.6</v>
      </c>
      <c r="E52" s="8" t="n">
        <f aca="false">IF(B52&gt;0,D52/B52,0)</f>
        <v>0.541176470588235</v>
      </c>
    </row>
    <row r="53" customFormat="false" ht="15" hidden="false" customHeight="false" outlineLevel="0" collapsed="false">
      <c r="A53" s="3" t="s">
        <v>56</v>
      </c>
      <c r="B53" s="4" t="n">
        <v>15.5</v>
      </c>
      <c r="C53" s="4" t="n">
        <f aca="false">SUMIF(Recipe!$A$3:$A$145,A53,Recipe!$G$3:$G$145)</f>
        <v>1.19449626865672</v>
      </c>
      <c r="D53" s="4" t="n">
        <f aca="false">B53-C53</f>
        <v>14.3055037313433</v>
      </c>
      <c r="E53" s="5" t="n">
        <f aca="false">IF(B53&gt;0,D53/B53,0)</f>
        <v>0.922935724602792</v>
      </c>
    </row>
    <row r="54" customFormat="false" ht="15" hidden="false" customHeight="false" outlineLevel="0" collapsed="false">
      <c r="A54" s="6" t="s">
        <v>57</v>
      </c>
      <c r="B54" s="7" t="n">
        <v>15.5</v>
      </c>
      <c r="C54" s="7" t="n">
        <f aca="false">SUMIF(Recipe!$A$3:$A$145,A54,Recipe!$G$3:$G$145)</f>
        <v>0.554965018656716</v>
      </c>
      <c r="D54" s="7" t="n">
        <f aca="false">B54-C54</f>
        <v>14.9450349813433</v>
      </c>
      <c r="E54" s="8" t="n">
        <f aca="false">IF(B54&gt;0,D54/B54,0)</f>
        <v>0.964195805247954</v>
      </c>
    </row>
    <row r="55" customFormat="false" ht="15" hidden="false" customHeight="false" outlineLevel="0" collapsed="false">
      <c r="A55" s="3" t="s">
        <v>58</v>
      </c>
      <c r="B55" s="4" t="n">
        <v>16.5</v>
      </c>
      <c r="C55" s="4" t="n">
        <f aca="false">SUMIF(Recipe!$A$3:$A$145,A55,Recipe!$G$3:$G$145)</f>
        <v>0.609295625</v>
      </c>
      <c r="D55" s="4" t="n">
        <f aca="false">B55-C55</f>
        <v>15.890704375</v>
      </c>
      <c r="E55" s="5" t="n">
        <f aca="false">IF(B55&gt;0,D55/B55,0)</f>
        <v>0.963072992424243</v>
      </c>
    </row>
    <row r="56" customFormat="false" ht="15" hidden="false" customHeight="false" outlineLevel="0" collapsed="false">
      <c r="A56" s="6" t="s">
        <v>59</v>
      </c>
      <c r="B56" s="7" t="n">
        <v>16.5</v>
      </c>
      <c r="C56" s="7" t="n">
        <f aca="false">SUMIF(Recipe!$A$3:$A$145,A56,Recipe!$G$3:$G$145)</f>
        <v>0.786791666666667</v>
      </c>
      <c r="D56" s="7" t="n">
        <f aca="false">B56-C56</f>
        <v>15.7132083333333</v>
      </c>
      <c r="E56" s="8" t="n">
        <f aca="false">IF(B56&gt;0,D56/B56,0)</f>
        <v>0.952315656565657</v>
      </c>
    </row>
    <row r="57" customFormat="false" ht="15" hidden="false" customHeight="false" outlineLevel="0" collapsed="false">
      <c r="A57" s="3" t="s">
        <v>60</v>
      </c>
      <c r="B57" s="4" t="n">
        <v>17.5</v>
      </c>
      <c r="C57" s="4" t="n">
        <f aca="false">SUMIF(Recipe!$A$3:$A$145,A57,Recipe!$G$3:$G$145)</f>
        <v>0.807299479166667</v>
      </c>
      <c r="D57" s="4" t="n">
        <f aca="false">B57-C57</f>
        <v>16.6927005208333</v>
      </c>
      <c r="E57" s="5" t="n">
        <f aca="false">IF(B57&gt;0,D57/B57,0)</f>
        <v>0.953868601190476</v>
      </c>
    </row>
  </sheetData>
  <mergeCells count="1">
    <mergeCell ref="A1:E1"/>
  </mergeCells>
  <conditionalFormatting sqref="E3:E57">
    <cfRule type="cellIs" priority="2" operator="lessThan" aboveAverage="0" equalAverage="0" bottom="0" percent="0" rank="0" text="" dxfId="0">
      <formula>0.5</formula>
    </cfRule>
    <cfRule type="cellIs" priority="3" operator="between" aboveAverage="0" equalAverage="0" bottom="0" percent="0" rank="0" text="" dxfId="1">
      <formula>0.5</formula>
      <formula>0.6999</formula>
    </cfRule>
    <cfRule type="cellIs" priority="4" operator="greaterThan" aboveAverage="0" equalAverage="0" bottom="0" percent="0" rank="0" text="" dxfId="2">
      <formula>0.7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4"/>
    <col collapsed="false" customWidth="true" hidden="false" outlineLevel="0" max="3" min="3" style="0" width="11"/>
    <col collapsed="false" customWidth="true" hidden="false" outlineLevel="0" max="4" min="4" style="0" width="22"/>
    <col collapsed="false" customWidth="true" hidden="false" outlineLevel="0" max="5" min="5" style="0" width="10"/>
    <col collapsed="false" customWidth="true" hidden="false" outlineLevel="0" max="6" min="6" style="0" width="18"/>
    <col collapsed="false" customWidth="true" hidden="false" outlineLevel="0" max="7" min="7" style="0" width="6"/>
  </cols>
  <sheetData>
    <row r="1" customFormat="false" ht="21.75" hidden="false" customHeight="true" outlineLevel="0" collapsed="false">
      <c r="A1" s="1" t="s">
        <v>61</v>
      </c>
      <c r="B1" s="1"/>
      <c r="C1" s="1"/>
      <c r="D1" s="1"/>
      <c r="E1" s="1"/>
      <c r="F1" s="1"/>
      <c r="G1" s="1"/>
    </row>
    <row r="2" customFormat="false" ht="27.75" hidden="false" customHeight="true" outlineLevel="0" collapsed="false">
      <c r="A2" s="2" t="s">
        <v>62</v>
      </c>
      <c r="B2" s="2" t="s">
        <v>63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68</v>
      </c>
    </row>
    <row r="3" customFormat="false" ht="15" hidden="false" customHeight="false" outlineLevel="0" collapsed="false">
      <c r="A3" s="3" t="s">
        <v>69</v>
      </c>
      <c r="B3" s="3" t="s">
        <v>70</v>
      </c>
      <c r="C3" s="4" t="n">
        <v>118</v>
      </c>
      <c r="D3" s="3" t="s">
        <v>71</v>
      </c>
      <c r="E3" s="9" t="n">
        <v>4500</v>
      </c>
      <c r="F3" s="9" t="n">
        <v>0.0044</v>
      </c>
      <c r="G3" s="3" t="s">
        <v>72</v>
      </c>
    </row>
    <row r="4" customFormat="false" ht="15" hidden="false" customHeight="false" outlineLevel="0" collapsed="false">
      <c r="A4" s="6" t="s">
        <v>73</v>
      </c>
      <c r="B4" s="6" t="s">
        <v>74</v>
      </c>
      <c r="C4" s="7" t="n">
        <v>17.5</v>
      </c>
      <c r="D4" s="6" t="s">
        <v>71</v>
      </c>
      <c r="E4" s="10" t="n">
        <v>460</v>
      </c>
      <c r="F4" s="10" t="n">
        <v>0.043</v>
      </c>
      <c r="G4" s="6" t="s">
        <v>72</v>
      </c>
    </row>
    <row r="5" customFormat="false" ht="15" hidden="false" customHeight="false" outlineLevel="0" collapsed="false">
      <c r="A5" s="3" t="s">
        <v>75</v>
      </c>
      <c r="B5" s="3" t="s">
        <v>76</v>
      </c>
      <c r="C5" s="4" t="n">
        <v>112</v>
      </c>
      <c r="D5" s="3" t="s">
        <v>71</v>
      </c>
      <c r="E5" s="9" t="n">
        <v>2250</v>
      </c>
      <c r="F5" s="9" t="n">
        <v>0.0248</v>
      </c>
      <c r="G5" s="3" t="s">
        <v>72</v>
      </c>
    </row>
    <row r="6" customFormat="false" ht="15" hidden="false" customHeight="false" outlineLevel="0" collapsed="false">
      <c r="A6" s="6" t="s">
        <v>77</v>
      </c>
      <c r="B6" s="6" t="s">
        <v>78</v>
      </c>
      <c r="C6" s="7" t="n">
        <v>5.99</v>
      </c>
      <c r="D6" s="6" t="s">
        <v>79</v>
      </c>
      <c r="E6" s="10" t="n">
        <v>1</v>
      </c>
      <c r="F6" s="10" t="n">
        <v>0.09375</v>
      </c>
      <c r="G6" s="6" t="s">
        <v>80</v>
      </c>
    </row>
    <row r="7" customFormat="false" ht="15" hidden="false" customHeight="false" outlineLevel="0" collapsed="false">
      <c r="A7" s="3" t="s">
        <v>81</v>
      </c>
      <c r="B7" s="3" t="s">
        <v>82</v>
      </c>
      <c r="C7" s="4" t="n">
        <v>1.85</v>
      </c>
      <c r="D7" s="3" t="s">
        <v>79</v>
      </c>
      <c r="E7" s="9" t="n">
        <v>32</v>
      </c>
      <c r="F7" s="9" t="n">
        <v>0.375</v>
      </c>
      <c r="G7" s="3" t="s">
        <v>83</v>
      </c>
    </row>
    <row r="8" customFormat="false" ht="15" hidden="false" customHeight="false" outlineLevel="0" collapsed="false">
      <c r="A8" s="6" t="s">
        <v>84</v>
      </c>
      <c r="B8" s="6" t="s">
        <v>85</v>
      </c>
      <c r="C8" s="7" t="n">
        <v>1.35</v>
      </c>
      <c r="D8" s="6" t="s">
        <v>79</v>
      </c>
      <c r="E8" s="10" t="n">
        <v>32</v>
      </c>
      <c r="F8" s="10" t="n">
        <v>0.375</v>
      </c>
      <c r="G8" s="6" t="s">
        <v>83</v>
      </c>
    </row>
    <row r="9" customFormat="false" ht="15" hidden="false" customHeight="false" outlineLevel="0" collapsed="false">
      <c r="A9" s="3" t="s">
        <v>86</v>
      </c>
      <c r="B9" s="3" t="s">
        <v>87</v>
      </c>
      <c r="C9" s="4" t="n">
        <v>16.99</v>
      </c>
      <c r="D9" s="3" t="s">
        <v>79</v>
      </c>
      <c r="E9" s="9" t="n">
        <v>32</v>
      </c>
      <c r="F9" s="9" t="n">
        <v>0.09375</v>
      </c>
      <c r="G9" s="3" t="s">
        <v>83</v>
      </c>
    </row>
    <row r="10" customFormat="false" ht="15" hidden="false" customHeight="false" outlineLevel="0" collapsed="false">
      <c r="A10" s="6" t="s">
        <v>88</v>
      </c>
      <c r="B10" s="6" t="s">
        <v>89</v>
      </c>
      <c r="C10" s="7" t="n">
        <v>3.49</v>
      </c>
      <c r="D10" s="6" t="s">
        <v>79</v>
      </c>
      <c r="E10" s="10" t="n">
        <v>6.5</v>
      </c>
      <c r="F10" s="10" t="n">
        <v>0.03846</v>
      </c>
      <c r="G10" s="6" t="s">
        <v>83</v>
      </c>
    </row>
    <row r="11" customFormat="false" ht="15" hidden="false" customHeight="false" outlineLevel="0" collapsed="false">
      <c r="A11" s="3" t="s">
        <v>90</v>
      </c>
      <c r="B11" s="3" t="s">
        <v>91</v>
      </c>
      <c r="C11" s="4" t="n">
        <v>28.5</v>
      </c>
      <c r="D11" s="3" t="s">
        <v>92</v>
      </c>
      <c r="E11" s="9" t="n">
        <v>200</v>
      </c>
      <c r="F11" s="9" t="n">
        <v>0.15</v>
      </c>
      <c r="G11" s="3" t="s">
        <v>93</v>
      </c>
    </row>
    <row r="12" customFormat="false" ht="15" hidden="false" customHeight="false" outlineLevel="0" collapsed="false">
      <c r="A12" s="6" t="s">
        <v>94</v>
      </c>
      <c r="B12" s="6" t="s">
        <v>95</v>
      </c>
      <c r="C12" s="7" t="n">
        <v>29</v>
      </c>
      <c r="D12" s="6" t="s">
        <v>92</v>
      </c>
      <c r="E12" s="10" t="n">
        <v>16</v>
      </c>
      <c r="F12" s="10" t="n">
        <v>0.0625</v>
      </c>
      <c r="G12" s="6" t="s">
        <v>83</v>
      </c>
    </row>
    <row r="13" customFormat="false" ht="15" hidden="false" customHeight="false" outlineLevel="0" collapsed="false">
      <c r="A13" s="3" t="s">
        <v>96</v>
      </c>
      <c r="B13" s="3" t="s">
        <v>27</v>
      </c>
      <c r="C13" s="4" t="n">
        <v>27</v>
      </c>
      <c r="D13" s="3" t="s">
        <v>92</v>
      </c>
      <c r="E13" s="9" t="n">
        <v>16</v>
      </c>
      <c r="F13" s="9" t="n">
        <v>0.04168</v>
      </c>
      <c r="G13" s="3" t="s">
        <v>83</v>
      </c>
    </row>
    <row r="14" customFormat="false" ht="15" hidden="false" customHeight="false" outlineLevel="0" collapsed="false">
      <c r="A14" s="6" t="s">
        <v>97</v>
      </c>
      <c r="B14" s="6" t="s">
        <v>28</v>
      </c>
      <c r="C14" s="7" t="n">
        <v>22</v>
      </c>
      <c r="D14" s="6" t="s">
        <v>92</v>
      </c>
      <c r="E14" s="10" t="n">
        <v>16</v>
      </c>
      <c r="F14" s="10" t="n">
        <v>0.04168</v>
      </c>
      <c r="G14" s="6" t="s">
        <v>83</v>
      </c>
    </row>
    <row r="15" customFormat="false" ht="15" hidden="false" customHeight="false" outlineLevel="0" collapsed="false">
      <c r="A15" s="3" t="s">
        <v>98</v>
      </c>
      <c r="B15" s="3" t="s">
        <v>26</v>
      </c>
      <c r="C15" s="4" t="n">
        <v>21.5</v>
      </c>
      <c r="D15" s="3" t="s">
        <v>92</v>
      </c>
      <c r="E15" s="9" t="n">
        <v>16</v>
      </c>
      <c r="F15" s="9" t="n">
        <v>0.04168</v>
      </c>
      <c r="G15" s="3" t="s">
        <v>83</v>
      </c>
    </row>
    <row r="16" customFormat="false" ht="15" hidden="false" customHeight="false" outlineLevel="0" collapsed="false">
      <c r="A16" s="6" t="s">
        <v>99</v>
      </c>
      <c r="B16" s="6" t="s">
        <v>100</v>
      </c>
      <c r="C16" s="7" t="n">
        <v>44.5</v>
      </c>
      <c r="D16" s="6" t="s">
        <v>101</v>
      </c>
      <c r="E16" s="10" t="n">
        <v>64</v>
      </c>
      <c r="F16" s="10" t="n">
        <v>0.01042</v>
      </c>
      <c r="G16" s="6" t="s">
        <v>83</v>
      </c>
    </row>
    <row r="17" customFormat="false" ht="15" hidden="false" customHeight="false" outlineLevel="0" collapsed="false">
      <c r="A17" s="3" t="s">
        <v>102</v>
      </c>
      <c r="B17" s="3" t="s">
        <v>103</v>
      </c>
      <c r="C17" s="4" t="n">
        <v>1.45</v>
      </c>
      <c r="D17" s="3" t="s">
        <v>101</v>
      </c>
      <c r="E17" s="9" t="n">
        <v>1</v>
      </c>
      <c r="F17" s="9" t="n">
        <v>1.45</v>
      </c>
      <c r="G17" s="3" t="s">
        <v>104</v>
      </c>
    </row>
    <row r="18" customFormat="false" ht="15" hidden="false" customHeight="false" outlineLevel="0" collapsed="false">
      <c r="A18" s="6" t="s">
        <v>105</v>
      </c>
      <c r="B18" s="6" t="s">
        <v>106</v>
      </c>
      <c r="C18" s="7" t="n">
        <v>1.65</v>
      </c>
      <c r="D18" s="6" t="s">
        <v>107</v>
      </c>
      <c r="E18" s="10" t="n">
        <v>1</v>
      </c>
      <c r="F18" s="10" t="n">
        <v>1.65</v>
      </c>
      <c r="G18" s="6" t="s">
        <v>104</v>
      </c>
    </row>
    <row r="19" customFormat="false" ht="15" hidden="false" customHeight="false" outlineLevel="0" collapsed="false">
      <c r="A19" s="3" t="s">
        <v>108</v>
      </c>
      <c r="B19" s="3" t="s">
        <v>109</v>
      </c>
      <c r="C19" s="4" t="n">
        <v>29</v>
      </c>
      <c r="D19" s="3" t="s">
        <v>110</v>
      </c>
      <c r="E19" s="9" t="n">
        <v>82</v>
      </c>
      <c r="F19" s="9" t="n">
        <v>0.0061</v>
      </c>
      <c r="G19" s="3" t="s">
        <v>83</v>
      </c>
    </row>
    <row r="20" customFormat="false" ht="15" hidden="false" customHeight="false" outlineLevel="0" collapsed="false">
      <c r="A20" s="6" t="s">
        <v>111</v>
      </c>
      <c r="B20" s="6" t="s">
        <v>112</v>
      </c>
      <c r="C20" s="7" t="n">
        <v>41</v>
      </c>
      <c r="D20" s="6" t="s">
        <v>110</v>
      </c>
      <c r="E20" s="10" t="n">
        <v>3.5</v>
      </c>
      <c r="F20" s="10" t="n">
        <v>0.01134</v>
      </c>
      <c r="G20" s="6" t="s">
        <v>113</v>
      </c>
    </row>
    <row r="21" customFormat="false" ht="15" hidden="false" customHeight="false" outlineLevel="0" collapsed="false">
      <c r="A21" s="3" t="s">
        <v>114</v>
      </c>
      <c r="B21" s="3" t="s">
        <v>115</v>
      </c>
      <c r="C21" s="4" t="n">
        <v>10.25</v>
      </c>
      <c r="D21" s="3" t="s">
        <v>116</v>
      </c>
      <c r="E21" s="9" t="n">
        <v>25.4</v>
      </c>
      <c r="F21" s="9" t="n">
        <v>0.03937</v>
      </c>
      <c r="G21" s="3" t="s">
        <v>83</v>
      </c>
    </row>
    <row r="22" customFormat="false" ht="15" hidden="false" customHeight="false" outlineLevel="0" collapsed="false">
      <c r="A22" s="6" t="s">
        <v>117</v>
      </c>
      <c r="B22" s="6" t="s">
        <v>118</v>
      </c>
      <c r="C22" s="7" t="n">
        <v>6.75</v>
      </c>
      <c r="D22" s="6" t="s">
        <v>116</v>
      </c>
      <c r="E22" s="10" t="n">
        <v>16</v>
      </c>
      <c r="F22" s="10" t="n">
        <v>0.0625</v>
      </c>
      <c r="G22" s="6" t="s">
        <v>83</v>
      </c>
    </row>
    <row r="23" customFormat="false" ht="15" hidden="false" customHeight="false" outlineLevel="0" collapsed="false">
      <c r="A23" s="3" t="s">
        <v>119</v>
      </c>
      <c r="B23" s="3" t="s">
        <v>120</v>
      </c>
      <c r="C23" s="4" t="n">
        <v>10.25</v>
      </c>
      <c r="D23" s="3" t="s">
        <v>116</v>
      </c>
      <c r="E23" s="9" t="n">
        <v>25.4</v>
      </c>
      <c r="F23" s="9" t="n">
        <v>0.03937</v>
      </c>
      <c r="G23" s="3" t="s">
        <v>83</v>
      </c>
    </row>
    <row r="24" customFormat="false" ht="15" hidden="false" customHeight="false" outlineLevel="0" collapsed="false">
      <c r="A24" s="6" t="s">
        <v>121</v>
      </c>
      <c r="B24" s="6" t="s">
        <v>122</v>
      </c>
      <c r="C24" s="7" t="n">
        <v>4.89</v>
      </c>
      <c r="D24" s="6" t="s">
        <v>116</v>
      </c>
      <c r="E24" s="10" t="n">
        <v>16</v>
      </c>
      <c r="F24" s="10" t="n">
        <v>0.0625</v>
      </c>
      <c r="G24" s="6" t="s">
        <v>83</v>
      </c>
    </row>
    <row r="25" customFormat="false" ht="15" hidden="false" customHeight="false" outlineLevel="0" collapsed="false">
      <c r="A25" s="3" t="s">
        <v>123</v>
      </c>
      <c r="B25" s="3" t="s">
        <v>124</v>
      </c>
      <c r="C25" s="4" t="n">
        <v>16.25</v>
      </c>
      <c r="D25" s="3" t="s">
        <v>116</v>
      </c>
      <c r="E25" s="9" t="n">
        <v>5</v>
      </c>
      <c r="F25" s="9" t="n">
        <v>0.0125</v>
      </c>
      <c r="G25" s="3" t="s">
        <v>113</v>
      </c>
    </row>
    <row r="26" customFormat="false" ht="15" hidden="false" customHeight="false" outlineLevel="0" collapsed="false">
      <c r="A26" s="6" t="s">
        <v>125</v>
      </c>
      <c r="B26" s="6" t="s">
        <v>126</v>
      </c>
      <c r="C26" s="7" t="n">
        <v>15.25</v>
      </c>
      <c r="D26" s="6" t="s">
        <v>116</v>
      </c>
      <c r="E26" s="10" t="n">
        <v>32</v>
      </c>
      <c r="F26" s="10" t="n">
        <v>0.01042</v>
      </c>
      <c r="G26" s="6" t="s">
        <v>83</v>
      </c>
    </row>
    <row r="27" customFormat="false" ht="15" hidden="false" customHeight="false" outlineLevel="0" collapsed="false">
      <c r="A27" s="3" t="s">
        <v>127</v>
      </c>
      <c r="B27" s="3" t="s">
        <v>128</v>
      </c>
      <c r="C27" s="4" t="n">
        <v>1.95</v>
      </c>
      <c r="D27" s="3" t="s">
        <v>129</v>
      </c>
      <c r="E27" s="9" t="n">
        <v>40</v>
      </c>
      <c r="F27" s="9" t="n">
        <v>0.025</v>
      </c>
      <c r="G27" s="3" t="s">
        <v>104</v>
      </c>
    </row>
    <row r="28" customFormat="false" ht="15" hidden="false" customHeight="false" outlineLevel="0" collapsed="false">
      <c r="A28" s="6" t="s">
        <v>130</v>
      </c>
      <c r="B28" s="6" t="s">
        <v>131</v>
      </c>
      <c r="C28" s="7" t="n">
        <v>1.39</v>
      </c>
      <c r="D28" s="6" t="s">
        <v>129</v>
      </c>
      <c r="E28" s="10" t="n">
        <v>8</v>
      </c>
      <c r="F28" s="10" t="n">
        <v>1</v>
      </c>
      <c r="G28" s="6" t="s">
        <v>83</v>
      </c>
    </row>
    <row r="29" customFormat="false" ht="15" hidden="false" customHeight="false" outlineLevel="0" collapsed="false">
      <c r="A29" s="3" t="s">
        <v>132</v>
      </c>
      <c r="B29" s="3" t="s">
        <v>133</v>
      </c>
      <c r="C29" s="4" t="n">
        <v>9.75</v>
      </c>
      <c r="D29" s="3" t="s">
        <v>129</v>
      </c>
      <c r="E29" s="9" t="n">
        <v>48</v>
      </c>
      <c r="F29" s="9" t="n">
        <v>0.14698</v>
      </c>
      <c r="G29" s="3" t="s">
        <v>83</v>
      </c>
    </row>
    <row r="30" customFormat="false" ht="15" hidden="false" customHeight="false" outlineLevel="0" collapsed="false">
      <c r="A30" s="6" t="s">
        <v>134</v>
      </c>
      <c r="B30" s="6" t="s">
        <v>135</v>
      </c>
      <c r="C30" s="7" t="n">
        <v>7.59</v>
      </c>
      <c r="D30" s="6" t="s">
        <v>129</v>
      </c>
      <c r="E30" s="10" t="n">
        <v>48</v>
      </c>
      <c r="F30" s="10" t="n">
        <v>0.14698</v>
      </c>
      <c r="G30" s="6" t="s">
        <v>83</v>
      </c>
    </row>
    <row r="31" customFormat="false" ht="15" hidden="false" customHeight="false" outlineLevel="0" collapsed="false">
      <c r="A31" s="3" t="s">
        <v>136</v>
      </c>
      <c r="B31" s="3" t="s">
        <v>137</v>
      </c>
      <c r="C31" s="4" t="n">
        <v>4</v>
      </c>
      <c r="D31" s="3" t="s">
        <v>129</v>
      </c>
      <c r="E31" s="9" t="n">
        <v>9</v>
      </c>
      <c r="F31" s="9" t="n">
        <v>0.222</v>
      </c>
      <c r="G31" s="3" t="s">
        <v>83</v>
      </c>
    </row>
    <row r="32" customFormat="false" ht="15" hidden="false" customHeight="false" outlineLevel="0" collapsed="false">
      <c r="A32" s="6" t="s">
        <v>138</v>
      </c>
      <c r="B32" s="6" t="s">
        <v>139</v>
      </c>
      <c r="C32" s="7" t="n">
        <v>4.25</v>
      </c>
      <c r="D32" s="6" t="s">
        <v>129</v>
      </c>
      <c r="E32" s="10" t="n">
        <v>9</v>
      </c>
      <c r="F32" s="10" t="n">
        <v>0.222</v>
      </c>
      <c r="G32" s="6" t="s">
        <v>83</v>
      </c>
    </row>
    <row r="33" customFormat="false" ht="15" hidden="false" customHeight="false" outlineLevel="0" collapsed="false">
      <c r="A33" s="3" t="s">
        <v>140</v>
      </c>
      <c r="B33" s="3" t="s">
        <v>141</v>
      </c>
      <c r="C33" s="4" t="n">
        <v>9</v>
      </c>
      <c r="D33" s="3" t="s">
        <v>129</v>
      </c>
      <c r="E33" s="9" t="n">
        <v>24</v>
      </c>
      <c r="F33" s="9" t="n">
        <v>0.08333</v>
      </c>
      <c r="G33" s="3" t="s">
        <v>83</v>
      </c>
    </row>
    <row r="34" customFormat="false" ht="15" hidden="false" customHeight="false" outlineLevel="0" collapsed="false">
      <c r="A34" s="6" t="s">
        <v>142</v>
      </c>
      <c r="B34" s="6" t="s">
        <v>143</v>
      </c>
      <c r="C34" s="7" t="n">
        <v>1.15</v>
      </c>
      <c r="D34" s="6" t="s">
        <v>144</v>
      </c>
      <c r="E34" s="10" t="n">
        <v>1</v>
      </c>
      <c r="F34" s="10" t="n">
        <v>1</v>
      </c>
      <c r="G34" s="6" t="s">
        <v>104</v>
      </c>
    </row>
    <row r="35" customFormat="false" ht="15" hidden="false" customHeight="false" outlineLevel="0" collapsed="false">
      <c r="A35" s="3" t="s">
        <v>145</v>
      </c>
      <c r="B35" s="3" t="s">
        <v>146</v>
      </c>
      <c r="C35" s="4" t="n">
        <v>1.45</v>
      </c>
      <c r="D35" s="3" t="s">
        <v>144</v>
      </c>
      <c r="E35" s="9" t="n">
        <v>1</v>
      </c>
      <c r="F35" s="9" t="n">
        <v>1</v>
      </c>
      <c r="G35" s="3" t="s">
        <v>104</v>
      </c>
    </row>
    <row r="36" customFormat="false" ht="15" hidden="false" customHeight="false" outlineLevel="0" collapsed="false">
      <c r="A36" s="6" t="s">
        <v>147</v>
      </c>
      <c r="B36" s="6" t="s">
        <v>148</v>
      </c>
      <c r="C36" s="7" t="n">
        <v>0.5</v>
      </c>
      <c r="D36" s="6" t="s">
        <v>144</v>
      </c>
      <c r="E36" s="10" t="n">
        <v>1</v>
      </c>
      <c r="F36" s="10" t="n">
        <v>1</v>
      </c>
      <c r="G36" s="6" t="s">
        <v>104</v>
      </c>
    </row>
    <row r="37" customFormat="false" ht="15" hidden="false" customHeight="false" outlineLevel="0" collapsed="false">
      <c r="A37" s="3" t="s">
        <v>149</v>
      </c>
      <c r="B37" s="3" t="s">
        <v>150</v>
      </c>
      <c r="C37" s="4" t="n">
        <v>7.79</v>
      </c>
      <c r="D37" s="3" t="s">
        <v>151</v>
      </c>
      <c r="E37" s="9" t="n">
        <v>24</v>
      </c>
      <c r="F37" s="9" t="n">
        <v>0.125</v>
      </c>
      <c r="G37" s="3" t="s">
        <v>83</v>
      </c>
    </row>
    <row r="38" customFormat="false" ht="15" hidden="false" customHeight="false" outlineLevel="0" collapsed="false">
      <c r="A38" s="6" t="s">
        <v>152</v>
      </c>
      <c r="B38" s="6" t="s">
        <v>153</v>
      </c>
      <c r="C38" s="7" t="n">
        <v>7.99</v>
      </c>
      <c r="D38" s="6" t="s">
        <v>151</v>
      </c>
      <c r="E38" s="10" t="n">
        <v>24</v>
      </c>
      <c r="F38" s="10" t="n">
        <v>0.125</v>
      </c>
      <c r="G38" s="6" t="s">
        <v>83</v>
      </c>
    </row>
    <row r="39" customFormat="false" ht="15" hidden="false" customHeight="false" outlineLevel="0" collapsed="false">
      <c r="A39" s="3" t="s">
        <v>154</v>
      </c>
      <c r="B39" s="3" t="s">
        <v>155</v>
      </c>
      <c r="C39" s="4" t="n">
        <v>5.25</v>
      </c>
      <c r="D39" s="3" t="s">
        <v>151</v>
      </c>
      <c r="E39" s="9" t="n">
        <v>4</v>
      </c>
      <c r="F39" s="9" t="n">
        <v>0.645</v>
      </c>
      <c r="G39" s="3" t="s">
        <v>104</v>
      </c>
    </row>
    <row r="40" customFormat="false" ht="15" hidden="false" customHeight="false" outlineLevel="0" collapsed="false">
      <c r="A40" s="6" t="s">
        <v>156</v>
      </c>
      <c r="B40" s="6" t="s">
        <v>157</v>
      </c>
      <c r="C40" s="7" t="n">
        <v>1.55</v>
      </c>
      <c r="D40" s="6" t="s">
        <v>158</v>
      </c>
      <c r="E40" s="10" t="n">
        <v>8</v>
      </c>
      <c r="F40" s="10" t="n">
        <v>0.125</v>
      </c>
      <c r="G40" s="6" t="s">
        <v>104</v>
      </c>
    </row>
    <row r="41" customFormat="false" ht="15" hidden="false" customHeight="false" outlineLevel="0" collapsed="false">
      <c r="A41" s="3" t="s">
        <v>159</v>
      </c>
      <c r="B41" s="3" t="s">
        <v>160</v>
      </c>
      <c r="C41" s="4" t="n">
        <v>6.25</v>
      </c>
      <c r="D41" s="3" t="s">
        <v>158</v>
      </c>
      <c r="E41" s="9" t="n">
        <v>5</v>
      </c>
      <c r="F41" s="9" t="n">
        <v>0.07</v>
      </c>
      <c r="G41" s="3" t="s">
        <v>83</v>
      </c>
    </row>
    <row r="42" customFormat="false" ht="15" hidden="false" customHeight="false" outlineLevel="0" collapsed="false">
      <c r="A42" s="6" t="s">
        <v>161</v>
      </c>
      <c r="B42" s="6" t="s">
        <v>162</v>
      </c>
      <c r="C42" s="7" t="n">
        <v>0.6</v>
      </c>
      <c r="D42" s="6" t="s">
        <v>158</v>
      </c>
      <c r="E42" s="10" t="n">
        <v>15</v>
      </c>
      <c r="F42" s="10" t="n">
        <v>0.33333</v>
      </c>
      <c r="G42" s="6" t="s">
        <v>104</v>
      </c>
    </row>
    <row r="43" customFormat="false" ht="15" hidden="false" customHeight="false" outlineLevel="0" collapsed="false">
      <c r="A43" s="3" t="s">
        <v>163</v>
      </c>
      <c r="B43" s="3" t="s">
        <v>164</v>
      </c>
      <c r="C43" s="4" t="n">
        <v>5.25</v>
      </c>
      <c r="D43" s="3" t="s">
        <v>165</v>
      </c>
      <c r="E43" s="9" t="n">
        <v>5</v>
      </c>
      <c r="F43" s="9" t="n">
        <v>0.02</v>
      </c>
      <c r="G43" s="3" t="s">
        <v>83</v>
      </c>
    </row>
    <row r="44" customFormat="false" ht="15" hidden="false" customHeight="false" outlineLevel="0" collapsed="false">
      <c r="A44" s="6" t="s">
        <v>166</v>
      </c>
      <c r="B44" s="6" t="s">
        <v>167</v>
      </c>
      <c r="C44" s="7" t="n">
        <v>2.99</v>
      </c>
      <c r="D44" s="6" t="s">
        <v>168</v>
      </c>
      <c r="E44" s="10" t="n">
        <v>8</v>
      </c>
      <c r="F44" s="10" t="n">
        <v>0.125</v>
      </c>
      <c r="G44" s="6" t="s">
        <v>104</v>
      </c>
    </row>
    <row r="45" customFormat="false" ht="15" hidden="false" customHeight="false" outlineLevel="0" collapsed="false">
      <c r="A45" s="3" t="s">
        <v>169</v>
      </c>
      <c r="B45" s="3" t="s">
        <v>170</v>
      </c>
      <c r="C45" s="4" t="n">
        <v>5.49</v>
      </c>
      <c r="D45" s="3" t="s">
        <v>168</v>
      </c>
      <c r="E45" s="9" t="n">
        <v>1</v>
      </c>
      <c r="F45" s="9" t="n">
        <v>0.125</v>
      </c>
      <c r="G45" s="3" t="s">
        <v>113</v>
      </c>
    </row>
    <row r="46" customFormat="false" ht="15" hidden="false" customHeight="false" outlineLevel="0" collapsed="false">
      <c r="A46" s="6" t="s">
        <v>171</v>
      </c>
      <c r="B46" s="6" t="s">
        <v>172</v>
      </c>
      <c r="C46" s="7" t="n">
        <v>6.99</v>
      </c>
      <c r="D46" s="6" t="s">
        <v>168</v>
      </c>
      <c r="E46" s="10" t="n">
        <v>1</v>
      </c>
      <c r="F46" s="10" t="n">
        <v>0.125</v>
      </c>
      <c r="G46" s="6" t="s">
        <v>113</v>
      </c>
    </row>
    <row r="47" customFormat="false" ht="15" hidden="false" customHeight="false" outlineLevel="0" collapsed="false">
      <c r="A47" s="3" t="s">
        <v>173</v>
      </c>
      <c r="B47" s="3" t="s">
        <v>174</v>
      </c>
      <c r="C47" s="4" t="n">
        <v>9.99</v>
      </c>
      <c r="D47" s="3" t="s">
        <v>175</v>
      </c>
      <c r="E47" s="9" t="n">
        <v>16</v>
      </c>
      <c r="F47" s="9" t="n">
        <v>0.125</v>
      </c>
      <c r="G47" s="3" t="s">
        <v>83</v>
      </c>
    </row>
    <row r="48" customFormat="false" ht="15" hidden="false" customHeight="false" outlineLevel="0" collapsed="false">
      <c r="A48" s="6" t="s">
        <v>176</v>
      </c>
      <c r="B48" s="6" t="s">
        <v>177</v>
      </c>
      <c r="C48" s="7" t="n">
        <v>12.25</v>
      </c>
      <c r="D48" s="6" t="s">
        <v>175</v>
      </c>
      <c r="E48" s="10" t="n">
        <v>16</v>
      </c>
      <c r="F48" s="10" t="n">
        <v>0.16</v>
      </c>
      <c r="G48" s="6" t="s">
        <v>83</v>
      </c>
    </row>
    <row r="49" customFormat="false" ht="15" hidden="false" customHeight="false" outlineLevel="0" collapsed="false">
      <c r="A49" s="3" t="s">
        <v>178</v>
      </c>
      <c r="B49" s="3" t="s">
        <v>179</v>
      </c>
      <c r="C49" s="4" t="n">
        <v>5.25</v>
      </c>
      <c r="D49" s="3" t="s">
        <v>175</v>
      </c>
      <c r="E49" s="9" t="n">
        <v>32</v>
      </c>
      <c r="F49" s="9" t="n">
        <v>0.125</v>
      </c>
      <c r="G49" s="3" t="s">
        <v>83</v>
      </c>
    </row>
    <row r="50" customFormat="false" ht="15" hidden="false" customHeight="false" outlineLevel="0" collapsed="false">
      <c r="A50" s="6" t="s">
        <v>180</v>
      </c>
      <c r="B50" s="6" t="s">
        <v>181</v>
      </c>
      <c r="C50" s="7" t="n">
        <v>9.99</v>
      </c>
      <c r="D50" s="6" t="s">
        <v>175</v>
      </c>
      <c r="E50" s="10" t="n">
        <v>16</v>
      </c>
      <c r="F50" s="10" t="n">
        <v>0.3125</v>
      </c>
      <c r="G50" s="6" t="s">
        <v>83</v>
      </c>
    </row>
    <row r="51" customFormat="false" ht="15" hidden="false" customHeight="false" outlineLevel="0" collapsed="false">
      <c r="A51" s="3" t="s">
        <v>182</v>
      </c>
      <c r="B51" s="3" t="s">
        <v>183</v>
      </c>
      <c r="C51" s="4" t="n">
        <v>4.25</v>
      </c>
      <c r="D51" s="3" t="s">
        <v>184</v>
      </c>
      <c r="E51" s="9" t="n">
        <v>16</v>
      </c>
      <c r="F51" s="9" t="n">
        <v>0.0625</v>
      </c>
      <c r="G51" s="3" t="s">
        <v>83</v>
      </c>
    </row>
    <row r="52" customFormat="false" ht="15" hidden="false" customHeight="false" outlineLevel="0" collapsed="false">
      <c r="A52" s="6" t="s">
        <v>185</v>
      </c>
      <c r="B52" s="6" t="s">
        <v>186</v>
      </c>
      <c r="C52" s="7" t="n">
        <v>10.49</v>
      </c>
      <c r="D52" s="6" t="s">
        <v>184</v>
      </c>
      <c r="E52" s="10" t="n">
        <v>8</v>
      </c>
      <c r="F52" s="10" t="n">
        <v>0.125</v>
      </c>
      <c r="G52" s="6" t="s">
        <v>83</v>
      </c>
    </row>
    <row r="53" customFormat="false" ht="15" hidden="false" customHeight="false" outlineLevel="0" collapsed="false">
      <c r="A53" s="3" t="s">
        <v>187</v>
      </c>
      <c r="B53" s="3" t="s">
        <v>188</v>
      </c>
      <c r="C53" s="4" t="n">
        <v>4.55</v>
      </c>
      <c r="D53" s="3" t="s">
        <v>184</v>
      </c>
      <c r="E53" s="9" t="n">
        <v>16</v>
      </c>
      <c r="F53" s="9" t="n">
        <v>0.0625</v>
      </c>
      <c r="G53" s="3" t="s">
        <v>83</v>
      </c>
    </row>
    <row r="54" customFormat="false" ht="15" hidden="false" customHeight="false" outlineLevel="0" collapsed="false">
      <c r="A54" s="6" t="s">
        <v>189</v>
      </c>
      <c r="B54" s="6" t="s">
        <v>190</v>
      </c>
      <c r="C54" s="7" t="n">
        <v>10.49</v>
      </c>
      <c r="D54" s="6" t="s">
        <v>191</v>
      </c>
      <c r="E54" s="10" t="n">
        <v>9.1</v>
      </c>
      <c r="F54" s="10" t="n">
        <v>0.10989</v>
      </c>
      <c r="G54" s="6" t="s">
        <v>83</v>
      </c>
    </row>
    <row r="55" customFormat="false" ht="15" hidden="false" customHeight="false" outlineLevel="0" collapsed="false">
      <c r="A55" s="3" t="s">
        <v>192</v>
      </c>
      <c r="B55" s="3" t="s">
        <v>193</v>
      </c>
      <c r="C55" s="4" t="n">
        <v>10.85</v>
      </c>
      <c r="D55" s="3" t="s">
        <v>191</v>
      </c>
      <c r="E55" s="9" t="n">
        <v>6</v>
      </c>
      <c r="F55" s="9" t="n">
        <v>0.16667</v>
      </c>
      <c r="G55" s="3" t="s">
        <v>83</v>
      </c>
    </row>
    <row r="56" customFormat="false" ht="15" hidden="false" customHeight="false" outlineLevel="0" collapsed="false">
      <c r="A56" s="6" t="s">
        <v>194</v>
      </c>
      <c r="B56" s="6" t="s">
        <v>195</v>
      </c>
      <c r="C56" s="7" t="n">
        <v>2.75</v>
      </c>
      <c r="D56" s="6" t="s">
        <v>184</v>
      </c>
      <c r="E56" s="10" t="n">
        <v>24</v>
      </c>
      <c r="F56" s="10" t="n">
        <v>0.08333</v>
      </c>
      <c r="G56" s="6" t="s">
        <v>83</v>
      </c>
    </row>
    <row r="57" customFormat="false" ht="15" hidden="false" customHeight="false" outlineLevel="0" collapsed="false">
      <c r="A57" s="3" t="s">
        <v>196</v>
      </c>
      <c r="B57" s="3" t="s">
        <v>197</v>
      </c>
      <c r="C57" s="4" t="n">
        <v>5.49</v>
      </c>
      <c r="D57" s="3" t="s">
        <v>158</v>
      </c>
      <c r="E57" s="9" t="n">
        <v>24</v>
      </c>
      <c r="F57" s="9" t="n">
        <v>0.08333</v>
      </c>
      <c r="G57" s="3" t="s">
        <v>83</v>
      </c>
    </row>
    <row r="58" customFormat="false" ht="15" hidden="false" customHeight="false" outlineLevel="0" collapsed="false">
      <c r="A58" s="6" t="s">
        <v>198</v>
      </c>
      <c r="B58" s="6" t="s">
        <v>199</v>
      </c>
      <c r="C58" s="7" t="n">
        <v>17.25</v>
      </c>
      <c r="D58" s="6" t="s">
        <v>200</v>
      </c>
      <c r="E58" s="10" t="n">
        <v>400</v>
      </c>
      <c r="F58" s="10" t="n">
        <v>0.0485</v>
      </c>
      <c r="G58" s="6" t="s">
        <v>83</v>
      </c>
    </row>
    <row r="59" customFormat="false" ht="15" hidden="false" customHeight="false" outlineLevel="0" collapsed="false">
      <c r="A59" s="3" t="s">
        <v>201</v>
      </c>
      <c r="B59" s="3" t="s">
        <v>202</v>
      </c>
      <c r="C59" s="4" t="n">
        <v>10.49</v>
      </c>
      <c r="D59" s="3" t="s">
        <v>200</v>
      </c>
      <c r="E59" s="9" t="n">
        <v>150</v>
      </c>
      <c r="F59" s="9" t="n">
        <v>0.01042</v>
      </c>
      <c r="G59" s="3" t="s">
        <v>83</v>
      </c>
    </row>
    <row r="60" customFormat="false" ht="15" hidden="false" customHeight="false" outlineLevel="0" collapsed="false">
      <c r="A60" s="6" t="s">
        <v>203</v>
      </c>
      <c r="B60" s="6" t="s">
        <v>204</v>
      </c>
      <c r="C60" s="7" t="n">
        <v>2.85</v>
      </c>
      <c r="D60" s="6" t="s">
        <v>200</v>
      </c>
      <c r="E60" s="10" t="n">
        <v>160</v>
      </c>
      <c r="F60" s="10" t="n">
        <v>0.01042</v>
      </c>
      <c r="G60" s="6" t="s">
        <v>83</v>
      </c>
    </row>
    <row r="61" customFormat="false" ht="15" hidden="false" customHeight="false" outlineLevel="0" collapsed="false">
      <c r="A61" s="3" t="s">
        <v>205</v>
      </c>
      <c r="B61" s="3" t="s">
        <v>206</v>
      </c>
      <c r="C61" s="4" t="n">
        <v>7.39</v>
      </c>
      <c r="D61" s="3" t="s">
        <v>200</v>
      </c>
      <c r="E61" s="9" t="n">
        <v>32</v>
      </c>
      <c r="F61" s="9" t="n">
        <v>0.01042</v>
      </c>
      <c r="G61" s="3" t="s">
        <v>83</v>
      </c>
    </row>
    <row r="62" customFormat="false" ht="15" hidden="false" customHeight="false" outlineLevel="0" collapsed="false">
      <c r="A62" s="6" t="s">
        <v>207</v>
      </c>
      <c r="B62" s="6" t="s">
        <v>208</v>
      </c>
      <c r="C62" s="7" t="n">
        <v>21</v>
      </c>
      <c r="D62" s="6" t="s">
        <v>200</v>
      </c>
      <c r="E62" s="10" t="n">
        <v>2</v>
      </c>
      <c r="F62" s="10" t="n">
        <v>0.20289</v>
      </c>
      <c r="G62" s="6" t="s">
        <v>209</v>
      </c>
    </row>
    <row r="63" customFormat="false" ht="15" hidden="false" customHeight="false" outlineLevel="0" collapsed="false">
      <c r="A63" s="3" t="s">
        <v>210</v>
      </c>
      <c r="B63" s="3" t="s">
        <v>211</v>
      </c>
      <c r="C63" s="4" t="n">
        <v>7.75</v>
      </c>
      <c r="D63" s="3" t="s">
        <v>200</v>
      </c>
      <c r="E63" s="9" t="n">
        <v>3</v>
      </c>
      <c r="F63" s="9" t="n">
        <v>0.00521</v>
      </c>
      <c r="G63" s="3" t="s">
        <v>212</v>
      </c>
    </row>
    <row r="64" customFormat="false" ht="15" hidden="false" customHeight="false" outlineLevel="0" collapsed="false">
      <c r="A64" s="6" t="s">
        <v>213</v>
      </c>
      <c r="B64" s="6" t="s">
        <v>214</v>
      </c>
      <c r="C64" s="7" t="n">
        <v>5.55</v>
      </c>
      <c r="D64" s="6" t="s">
        <v>200</v>
      </c>
      <c r="E64" s="10" t="n">
        <v>32</v>
      </c>
      <c r="F64" s="10" t="n">
        <v>0.01042</v>
      </c>
      <c r="G64" s="6" t="s">
        <v>83</v>
      </c>
    </row>
    <row r="65" customFormat="false" ht="15" hidden="false" customHeight="false" outlineLevel="0" collapsed="false">
      <c r="A65" s="3" t="s">
        <v>215</v>
      </c>
      <c r="B65" s="3" t="s">
        <v>216</v>
      </c>
      <c r="C65" s="4" t="n">
        <v>14.09</v>
      </c>
      <c r="D65" s="3" t="s">
        <v>200</v>
      </c>
      <c r="E65" s="9" t="n">
        <v>6</v>
      </c>
      <c r="F65" s="9" t="n">
        <v>0.08333</v>
      </c>
      <c r="G65" s="3" t="s">
        <v>113</v>
      </c>
    </row>
    <row r="66" customFormat="false" ht="15" hidden="false" customHeight="false" outlineLevel="0" collapsed="false">
      <c r="A66" s="6" t="s">
        <v>217</v>
      </c>
      <c r="B66" s="6" t="s">
        <v>218</v>
      </c>
      <c r="C66" s="7" t="n">
        <v>12.5</v>
      </c>
      <c r="D66" s="6" t="s">
        <v>191</v>
      </c>
      <c r="E66" s="10" t="n">
        <v>33.5</v>
      </c>
      <c r="F66" s="10" t="n">
        <v>0.0221</v>
      </c>
      <c r="G66" s="6" t="s">
        <v>83</v>
      </c>
    </row>
    <row r="67" customFormat="false" ht="15" hidden="false" customHeight="false" outlineLevel="0" collapsed="false">
      <c r="A67" s="3" t="s">
        <v>219</v>
      </c>
      <c r="B67" s="3" t="s">
        <v>33</v>
      </c>
      <c r="C67" s="4" t="n">
        <v>8.19</v>
      </c>
      <c r="D67" s="3" t="s">
        <v>220</v>
      </c>
      <c r="E67" s="9" t="n">
        <v>0.7</v>
      </c>
      <c r="F67" s="9" t="n">
        <v>0.70417</v>
      </c>
      <c r="G67" s="3" t="s">
        <v>104</v>
      </c>
    </row>
    <row r="68" customFormat="false" ht="15" hidden="false" customHeight="false" outlineLevel="0" collapsed="false">
      <c r="A68" s="6" t="s">
        <v>221</v>
      </c>
      <c r="B68" s="6" t="s">
        <v>34</v>
      </c>
      <c r="C68" s="7" t="n">
        <v>20</v>
      </c>
      <c r="D68" s="6" t="s">
        <v>220</v>
      </c>
      <c r="E68" s="10" t="n">
        <v>16.9</v>
      </c>
      <c r="F68" s="10" t="n">
        <v>0.71006</v>
      </c>
      <c r="G68" s="6" t="s">
        <v>83</v>
      </c>
    </row>
    <row r="69" customFormat="false" ht="15" hidden="false" customHeight="false" outlineLevel="0" collapsed="false">
      <c r="A69" s="3" t="s">
        <v>222</v>
      </c>
      <c r="B69" s="3" t="s">
        <v>223</v>
      </c>
      <c r="C69" s="4" t="n">
        <v>4.25</v>
      </c>
      <c r="D69" s="3" t="s">
        <v>224</v>
      </c>
      <c r="E69" s="9" t="n">
        <v>1</v>
      </c>
      <c r="F69" s="9" t="n">
        <v>1</v>
      </c>
      <c r="G69" s="3" t="s">
        <v>104</v>
      </c>
    </row>
    <row r="70" customFormat="false" ht="15" hidden="false" customHeight="false" outlineLevel="0" collapsed="false">
      <c r="A70" s="6" t="s">
        <v>225</v>
      </c>
      <c r="B70" s="6" t="s">
        <v>226</v>
      </c>
      <c r="C70" s="7" t="n">
        <v>2</v>
      </c>
      <c r="D70" s="6" t="s">
        <v>224</v>
      </c>
      <c r="E70" s="10" t="n">
        <v>1</v>
      </c>
      <c r="F70" s="10" t="n">
        <v>1</v>
      </c>
      <c r="G70" s="6" t="s">
        <v>104</v>
      </c>
    </row>
    <row r="71" customFormat="false" ht="15" hidden="false" customHeight="false" outlineLevel="0" collapsed="false">
      <c r="A71" s="3" t="s">
        <v>227</v>
      </c>
      <c r="B71" s="3" t="s">
        <v>228</v>
      </c>
      <c r="C71" s="4" t="n">
        <v>3.9</v>
      </c>
      <c r="D71" s="3" t="s">
        <v>224</v>
      </c>
      <c r="E71" s="9" t="n">
        <v>1</v>
      </c>
      <c r="F71" s="9" t="n">
        <v>1</v>
      </c>
      <c r="G71" s="3" t="s">
        <v>104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0"/>
    <col collapsed="false" customWidth="true" hidden="false" outlineLevel="0" max="3" min="3" style="0" width="24"/>
    <col collapsed="false" customWidth="true" hidden="false" outlineLevel="0" max="4" min="4" style="0" width="11"/>
    <col collapsed="false" customWidth="true" hidden="false" outlineLevel="0" max="6" min="5" style="0" width="9"/>
    <col collapsed="false" customWidth="true" hidden="false" outlineLevel="0" max="7" min="7" style="0" width="11"/>
    <col collapsed="false" customWidth="true" hidden="false" outlineLevel="0" max="8" min="8" style="0" width="16"/>
  </cols>
  <sheetData>
    <row r="1" customFormat="false" ht="21.75" hidden="false" customHeight="true" outlineLevel="0" collapsed="false">
      <c r="A1" s="1" t="s">
        <v>229</v>
      </c>
      <c r="B1" s="1"/>
      <c r="C1" s="1"/>
      <c r="D1" s="1"/>
      <c r="E1" s="1"/>
      <c r="F1" s="1"/>
      <c r="G1" s="1"/>
      <c r="H1" s="1"/>
    </row>
    <row r="2" customFormat="false" ht="27.75" hidden="false" customHeight="true" outlineLevel="0" collapsed="false">
      <c r="A2" s="2" t="s">
        <v>1</v>
      </c>
      <c r="B2" s="2" t="s">
        <v>62</v>
      </c>
      <c r="C2" s="2" t="s">
        <v>230</v>
      </c>
      <c r="D2" s="2" t="s">
        <v>64</v>
      </c>
      <c r="E2" s="2" t="s">
        <v>66</v>
      </c>
      <c r="F2" s="2" t="s">
        <v>231</v>
      </c>
      <c r="G2" s="2" t="s">
        <v>232</v>
      </c>
      <c r="H2" s="2" t="s">
        <v>233</v>
      </c>
    </row>
    <row r="3" customFormat="false" ht="15" hidden="false" customHeight="false" outlineLevel="0" collapsed="false">
      <c r="A3" s="3" t="s">
        <v>6</v>
      </c>
      <c r="B3" s="3" t="s">
        <v>77</v>
      </c>
      <c r="C3" s="3" t="str">
        <f aca="false">VLOOKUP(B3,'SKU LIST'!$A$3:$G$71,2,FALSE())</f>
        <v>Whole Milk</v>
      </c>
      <c r="D3" s="11" t="n">
        <f aca="false">VLOOKUP(B3,'SKU LIST'!$A$3:$G$71,3,FALSE())</f>
        <v>5.99</v>
      </c>
      <c r="E3" s="9" t="n">
        <f aca="false">VLOOKUP(B3,'SKU LIST'!$A$3:$G$71,5,FALSE())</f>
        <v>1</v>
      </c>
      <c r="F3" s="9" t="n">
        <v>0.09375</v>
      </c>
      <c r="G3" s="11" t="n">
        <f aca="false">IF(E3&gt;0,(D3/E3)*F3,0)</f>
        <v>0.5615625</v>
      </c>
      <c r="H3" s="3"/>
    </row>
    <row r="4" customFormat="false" ht="15" hidden="false" customHeight="false" outlineLevel="0" collapsed="false">
      <c r="A4" s="6" t="s">
        <v>6</v>
      </c>
      <c r="B4" s="6" t="s">
        <v>69</v>
      </c>
      <c r="C4" s="6" t="str">
        <f aca="false">VLOOKUP(B4,'SKU LIST'!$A$3:$G$71,2,FALSE())</f>
        <v>Espresso Blend</v>
      </c>
      <c r="D4" s="12" t="n">
        <f aca="false">VLOOKUP(B4,'SKU LIST'!$A$3:$G$71,3,FALSE())</f>
        <v>118</v>
      </c>
      <c r="E4" s="10" t="n">
        <f aca="false">VLOOKUP(B4,'SKU LIST'!$A$3:$G$71,5,FALSE())</f>
        <v>4500</v>
      </c>
      <c r="F4" s="10" t="n">
        <v>0.0044</v>
      </c>
      <c r="G4" s="12" t="n">
        <f aca="false">IF(E4&gt;0,(D4/E4)*F4,0)</f>
        <v>0.000115377777777778</v>
      </c>
      <c r="H4" s="6"/>
    </row>
    <row r="5" customFormat="false" ht="15" hidden="false" customHeight="false" outlineLevel="0" collapsed="false">
      <c r="A5" s="3" t="s">
        <v>7</v>
      </c>
      <c r="B5" s="3" t="s">
        <v>81</v>
      </c>
      <c r="C5" s="3" t="str">
        <f aca="false">VLOOKUP(B5,'SKU LIST'!$A$3:$G$71,2,FALSE())</f>
        <v>Oat Milk</v>
      </c>
      <c r="D5" s="11" t="n">
        <f aca="false">VLOOKUP(B5,'SKU LIST'!$A$3:$G$71,3,FALSE())</f>
        <v>1.85</v>
      </c>
      <c r="E5" s="9" t="n">
        <f aca="false">VLOOKUP(B5,'SKU LIST'!$A$3:$G$71,5,FALSE())</f>
        <v>32</v>
      </c>
      <c r="F5" s="9" t="n">
        <v>0.375</v>
      </c>
      <c r="G5" s="11" t="n">
        <f aca="false">IF(E5&gt;0,(D5/E5)*F5,0)</f>
        <v>0.0216796875</v>
      </c>
      <c r="H5" s="3"/>
    </row>
    <row r="6" customFormat="false" ht="15" hidden="false" customHeight="false" outlineLevel="0" collapsed="false">
      <c r="A6" s="6" t="s">
        <v>7</v>
      </c>
      <c r="B6" s="6" t="s">
        <v>69</v>
      </c>
      <c r="C6" s="6" t="str">
        <f aca="false">VLOOKUP(B6,'SKU LIST'!$A$3:$G$71,2,FALSE())</f>
        <v>Espresso Blend</v>
      </c>
      <c r="D6" s="12" t="n">
        <f aca="false">VLOOKUP(B6,'SKU LIST'!$A$3:$G$71,3,FALSE())</f>
        <v>118</v>
      </c>
      <c r="E6" s="10" t="n">
        <f aca="false">VLOOKUP(B6,'SKU LIST'!$A$3:$G$71,5,FALSE())</f>
        <v>4500</v>
      </c>
      <c r="F6" s="10" t="n">
        <v>0.0044</v>
      </c>
      <c r="G6" s="12" t="n">
        <f aca="false">IF(E6&gt;0,(D6/E6)*F6,0)</f>
        <v>0.000115377777777778</v>
      </c>
      <c r="H6" s="6"/>
    </row>
    <row r="7" customFormat="false" ht="15" hidden="false" customHeight="false" outlineLevel="0" collapsed="false">
      <c r="A7" s="3" t="s">
        <v>8</v>
      </c>
      <c r="B7" s="3" t="s">
        <v>84</v>
      </c>
      <c r="C7" s="3" t="str">
        <f aca="false">VLOOKUP(B7,'SKU LIST'!$A$3:$G$71,2,FALSE())</f>
        <v>Almond Milk</v>
      </c>
      <c r="D7" s="11" t="n">
        <f aca="false">VLOOKUP(B7,'SKU LIST'!$A$3:$G$71,3,FALSE())</f>
        <v>1.35</v>
      </c>
      <c r="E7" s="9" t="n">
        <f aca="false">VLOOKUP(B7,'SKU LIST'!$A$3:$G$71,5,FALSE())</f>
        <v>32</v>
      </c>
      <c r="F7" s="9" t="n">
        <v>0.375</v>
      </c>
      <c r="G7" s="11" t="n">
        <f aca="false">IF(E7&gt;0,(D7/E7)*F7,0)</f>
        <v>0.0158203125</v>
      </c>
      <c r="H7" s="3"/>
    </row>
    <row r="8" customFormat="false" ht="15" hidden="false" customHeight="false" outlineLevel="0" collapsed="false">
      <c r="A8" s="6" t="s">
        <v>8</v>
      </c>
      <c r="B8" s="6" t="s">
        <v>69</v>
      </c>
      <c r="C8" s="6" t="str">
        <f aca="false">VLOOKUP(B8,'SKU LIST'!$A$3:$G$71,2,FALSE())</f>
        <v>Espresso Blend</v>
      </c>
      <c r="D8" s="12" t="n">
        <f aca="false">VLOOKUP(B8,'SKU LIST'!$A$3:$G$71,3,FALSE())</f>
        <v>118</v>
      </c>
      <c r="E8" s="10" t="n">
        <f aca="false">VLOOKUP(B8,'SKU LIST'!$A$3:$G$71,5,FALSE())</f>
        <v>4500</v>
      </c>
      <c r="F8" s="10" t="n">
        <v>0.0044</v>
      </c>
      <c r="G8" s="12" t="n">
        <f aca="false">IF(E8&gt;0,(D8/E8)*F8,0)</f>
        <v>0.000115377777777778</v>
      </c>
      <c r="H8" s="6"/>
    </row>
    <row r="9" customFormat="false" ht="15" hidden="false" customHeight="false" outlineLevel="0" collapsed="false">
      <c r="A9" s="3" t="s">
        <v>9</v>
      </c>
      <c r="B9" s="3" t="s">
        <v>90</v>
      </c>
      <c r="C9" s="3" t="str">
        <f aca="false">VLOOKUP(B9,'SKU LIST'!$A$3:$G$71,2,FALSE())</f>
        <v>Chai Concentrate</v>
      </c>
      <c r="D9" s="11" t="n">
        <f aca="false">VLOOKUP(B9,'SKU LIST'!$A$3:$G$71,3,FALSE())</f>
        <v>28.5</v>
      </c>
      <c r="E9" s="9" t="n">
        <f aca="false">VLOOKUP(B9,'SKU LIST'!$A$3:$G$71,5,FALSE())</f>
        <v>200</v>
      </c>
      <c r="F9" s="9" t="n">
        <v>0.15</v>
      </c>
      <c r="G9" s="11" t="n">
        <f aca="false">IF(E9&gt;0,(D9/E9)*F9,0)</f>
        <v>0.021375</v>
      </c>
      <c r="H9" s="3"/>
    </row>
    <row r="10" customFormat="false" ht="15" hidden="false" customHeight="false" outlineLevel="0" collapsed="false">
      <c r="A10" s="6" t="s">
        <v>9</v>
      </c>
      <c r="B10" s="6" t="s">
        <v>77</v>
      </c>
      <c r="C10" s="6" t="str">
        <f aca="false">VLOOKUP(B10,'SKU LIST'!$A$3:$G$71,2,FALSE())</f>
        <v>Whole Milk</v>
      </c>
      <c r="D10" s="12" t="n">
        <f aca="false">VLOOKUP(B10,'SKU LIST'!$A$3:$G$71,3,FALSE())</f>
        <v>5.99</v>
      </c>
      <c r="E10" s="10" t="n">
        <f aca="false">VLOOKUP(B10,'SKU LIST'!$A$3:$G$71,5,FALSE())</f>
        <v>1</v>
      </c>
      <c r="F10" s="10" t="n">
        <v>0.09375</v>
      </c>
      <c r="G10" s="12" t="n">
        <f aca="false">IF(E10&gt;0,(D10/E10)*F10,0)</f>
        <v>0.5615625</v>
      </c>
      <c r="H10" s="6"/>
    </row>
    <row r="11" customFormat="false" ht="15" hidden="false" customHeight="false" outlineLevel="0" collapsed="false">
      <c r="A11" s="3" t="s">
        <v>10</v>
      </c>
      <c r="B11" s="3" t="s">
        <v>90</v>
      </c>
      <c r="C11" s="3" t="str">
        <f aca="false">VLOOKUP(B11,'SKU LIST'!$A$3:$G$71,2,FALSE())</f>
        <v>Chai Concentrate</v>
      </c>
      <c r="D11" s="11" t="n">
        <f aca="false">VLOOKUP(B11,'SKU LIST'!$A$3:$G$71,3,FALSE())</f>
        <v>28.5</v>
      </c>
      <c r="E11" s="9" t="n">
        <f aca="false">VLOOKUP(B11,'SKU LIST'!$A$3:$G$71,5,FALSE())</f>
        <v>200</v>
      </c>
      <c r="F11" s="9" t="n">
        <v>0.15</v>
      </c>
      <c r="G11" s="11" t="n">
        <f aca="false">IF(E11&gt;0,(D11/E11)*F11,0)</f>
        <v>0.021375</v>
      </c>
      <c r="H11" s="3"/>
    </row>
    <row r="12" customFormat="false" ht="15" hidden="false" customHeight="false" outlineLevel="0" collapsed="false">
      <c r="A12" s="6" t="s">
        <v>10</v>
      </c>
      <c r="B12" s="6" t="s">
        <v>81</v>
      </c>
      <c r="C12" s="6" t="str">
        <f aca="false">VLOOKUP(B12,'SKU LIST'!$A$3:$G$71,2,FALSE())</f>
        <v>Oat Milk</v>
      </c>
      <c r="D12" s="12" t="n">
        <f aca="false">VLOOKUP(B12,'SKU LIST'!$A$3:$G$71,3,FALSE())</f>
        <v>1.85</v>
      </c>
      <c r="E12" s="10" t="n">
        <f aca="false">VLOOKUP(B12,'SKU LIST'!$A$3:$G$71,5,FALSE())</f>
        <v>32</v>
      </c>
      <c r="F12" s="10" t="n">
        <v>0.375</v>
      </c>
      <c r="G12" s="12" t="n">
        <f aca="false">IF(E12&gt;0,(D12/E12)*F12,0)</f>
        <v>0.0216796875</v>
      </c>
      <c r="H12" s="6"/>
    </row>
    <row r="13" customFormat="false" ht="15" hidden="false" customHeight="false" outlineLevel="0" collapsed="false">
      <c r="A13" s="3" t="s">
        <v>11</v>
      </c>
      <c r="B13" s="3" t="s">
        <v>90</v>
      </c>
      <c r="C13" s="3" t="str">
        <f aca="false">VLOOKUP(B13,'SKU LIST'!$A$3:$G$71,2,FALSE())</f>
        <v>Chai Concentrate</v>
      </c>
      <c r="D13" s="11" t="n">
        <f aca="false">VLOOKUP(B13,'SKU LIST'!$A$3:$G$71,3,FALSE())</f>
        <v>28.5</v>
      </c>
      <c r="E13" s="9" t="n">
        <f aca="false">VLOOKUP(B13,'SKU LIST'!$A$3:$G$71,5,FALSE())</f>
        <v>200</v>
      </c>
      <c r="F13" s="9" t="n">
        <v>0.15</v>
      </c>
      <c r="G13" s="11" t="n">
        <f aca="false">IF(E13&gt;0,(D13/E13)*F13,0)</f>
        <v>0.021375</v>
      </c>
      <c r="H13" s="3"/>
    </row>
    <row r="14" customFormat="false" ht="15" hidden="false" customHeight="false" outlineLevel="0" collapsed="false">
      <c r="A14" s="6" t="s">
        <v>11</v>
      </c>
      <c r="B14" s="6" t="s">
        <v>84</v>
      </c>
      <c r="C14" s="6" t="str">
        <f aca="false">VLOOKUP(B14,'SKU LIST'!$A$3:$G$71,2,FALSE())</f>
        <v>Almond Milk</v>
      </c>
      <c r="D14" s="12" t="n">
        <f aca="false">VLOOKUP(B14,'SKU LIST'!$A$3:$G$71,3,FALSE())</f>
        <v>1.35</v>
      </c>
      <c r="E14" s="10" t="n">
        <f aca="false">VLOOKUP(B14,'SKU LIST'!$A$3:$G$71,5,FALSE())</f>
        <v>32</v>
      </c>
      <c r="F14" s="10" t="n">
        <v>0.375</v>
      </c>
      <c r="G14" s="12" t="n">
        <f aca="false">IF(E14&gt;0,(D14/E14)*F14,0)</f>
        <v>0.0158203125</v>
      </c>
      <c r="H14" s="6"/>
    </row>
    <row r="15" customFormat="false" ht="15" hidden="false" customHeight="false" outlineLevel="0" collapsed="false">
      <c r="A15" s="3" t="s">
        <v>12</v>
      </c>
      <c r="B15" s="3" t="s">
        <v>94</v>
      </c>
      <c r="C15" s="3" t="str">
        <f aca="false">VLOOKUP(B15,'SKU LIST'!$A$3:$G$71,2,FALSE())</f>
        <v>Matcha Powder</v>
      </c>
      <c r="D15" s="11" t="n">
        <f aca="false">VLOOKUP(B15,'SKU LIST'!$A$3:$G$71,3,FALSE())</f>
        <v>29</v>
      </c>
      <c r="E15" s="9" t="n">
        <f aca="false">VLOOKUP(B15,'SKU LIST'!$A$3:$G$71,5,FALSE())</f>
        <v>16</v>
      </c>
      <c r="F15" s="9" t="n">
        <v>0.0625</v>
      </c>
      <c r="G15" s="11" t="n">
        <f aca="false">IF(E15&gt;0,(D15/E15)*F15,0)</f>
        <v>0.11328125</v>
      </c>
      <c r="H15" s="3"/>
    </row>
    <row r="16" customFormat="false" ht="15" hidden="false" customHeight="false" outlineLevel="0" collapsed="false">
      <c r="A16" s="6" t="s">
        <v>12</v>
      </c>
      <c r="B16" s="6" t="s">
        <v>77</v>
      </c>
      <c r="C16" s="6" t="str">
        <f aca="false">VLOOKUP(B16,'SKU LIST'!$A$3:$G$71,2,FALSE())</f>
        <v>Whole Milk</v>
      </c>
      <c r="D16" s="12" t="n">
        <f aca="false">VLOOKUP(B16,'SKU LIST'!$A$3:$G$71,3,FALSE())</f>
        <v>5.99</v>
      </c>
      <c r="E16" s="10" t="n">
        <f aca="false">VLOOKUP(B16,'SKU LIST'!$A$3:$G$71,5,FALSE())</f>
        <v>1</v>
      </c>
      <c r="F16" s="10" t="n">
        <v>0.09375</v>
      </c>
      <c r="G16" s="12" t="n">
        <f aca="false">IF(E16&gt;0,(D16/E16)*F16,0)</f>
        <v>0.5615625</v>
      </c>
      <c r="H16" s="6"/>
    </row>
    <row r="17" customFormat="false" ht="15" hidden="false" customHeight="false" outlineLevel="0" collapsed="false">
      <c r="A17" s="3" t="s">
        <v>13</v>
      </c>
      <c r="B17" s="3" t="s">
        <v>94</v>
      </c>
      <c r="C17" s="3" t="str">
        <f aca="false">VLOOKUP(B17,'SKU LIST'!$A$3:$G$71,2,FALSE())</f>
        <v>Matcha Powder</v>
      </c>
      <c r="D17" s="11" t="n">
        <f aca="false">VLOOKUP(B17,'SKU LIST'!$A$3:$G$71,3,FALSE())</f>
        <v>29</v>
      </c>
      <c r="E17" s="9" t="n">
        <f aca="false">VLOOKUP(B17,'SKU LIST'!$A$3:$G$71,5,FALSE())</f>
        <v>16</v>
      </c>
      <c r="F17" s="9" t="n">
        <v>0.0625</v>
      </c>
      <c r="G17" s="11" t="n">
        <f aca="false">IF(E17&gt;0,(D17/E17)*F17,0)</f>
        <v>0.11328125</v>
      </c>
      <c r="H17" s="3"/>
    </row>
    <row r="18" customFormat="false" ht="15" hidden="false" customHeight="false" outlineLevel="0" collapsed="false">
      <c r="A18" s="6" t="s">
        <v>13</v>
      </c>
      <c r="B18" s="6" t="s">
        <v>81</v>
      </c>
      <c r="C18" s="6" t="str">
        <f aca="false">VLOOKUP(B18,'SKU LIST'!$A$3:$G$71,2,FALSE())</f>
        <v>Oat Milk</v>
      </c>
      <c r="D18" s="12" t="n">
        <f aca="false">VLOOKUP(B18,'SKU LIST'!$A$3:$G$71,3,FALSE())</f>
        <v>1.85</v>
      </c>
      <c r="E18" s="10" t="n">
        <f aca="false">VLOOKUP(B18,'SKU LIST'!$A$3:$G$71,5,FALSE())</f>
        <v>32</v>
      </c>
      <c r="F18" s="10" t="n">
        <v>0.375</v>
      </c>
      <c r="G18" s="12" t="n">
        <f aca="false">IF(E18&gt;0,(D18/E18)*F18,0)</f>
        <v>0.0216796875</v>
      </c>
      <c r="H18" s="6"/>
    </row>
    <row r="19" customFormat="false" ht="15" hidden="false" customHeight="false" outlineLevel="0" collapsed="false">
      <c r="A19" s="3" t="s">
        <v>14</v>
      </c>
      <c r="B19" s="3" t="s">
        <v>94</v>
      </c>
      <c r="C19" s="3" t="str">
        <f aca="false">VLOOKUP(B19,'SKU LIST'!$A$3:$G$71,2,FALSE())</f>
        <v>Matcha Powder</v>
      </c>
      <c r="D19" s="11" t="n">
        <f aca="false">VLOOKUP(B19,'SKU LIST'!$A$3:$G$71,3,FALSE())</f>
        <v>29</v>
      </c>
      <c r="E19" s="9" t="n">
        <f aca="false">VLOOKUP(B19,'SKU LIST'!$A$3:$G$71,5,FALSE())</f>
        <v>16</v>
      </c>
      <c r="F19" s="9" t="n">
        <v>0.0625</v>
      </c>
      <c r="G19" s="11" t="n">
        <f aca="false">IF(E19&gt;0,(D19/E19)*F19,0)</f>
        <v>0.11328125</v>
      </c>
      <c r="H19" s="3"/>
    </row>
    <row r="20" customFormat="false" ht="15" hidden="false" customHeight="false" outlineLevel="0" collapsed="false">
      <c r="A20" s="6" t="s">
        <v>14</v>
      </c>
      <c r="B20" s="6" t="s">
        <v>84</v>
      </c>
      <c r="C20" s="6" t="str">
        <f aca="false">VLOOKUP(B20,'SKU LIST'!$A$3:$G$71,2,FALSE())</f>
        <v>Almond Milk</v>
      </c>
      <c r="D20" s="12" t="n">
        <f aca="false">VLOOKUP(B20,'SKU LIST'!$A$3:$G$71,3,FALSE())</f>
        <v>1.35</v>
      </c>
      <c r="E20" s="10" t="n">
        <f aca="false">VLOOKUP(B20,'SKU LIST'!$A$3:$G$71,5,FALSE())</f>
        <v>32</v>
      </c>
      <c r="F20" s="10" t="n">
        <v>0.375</v>
      </c>
      <c r="G20" s="12" t="n">
        <f aca="false">IF(E20&gt;0,(D20/E20)*F20,0)</f>
        <v>0.0158203125</v>
      </c>
      <c r="H20" s="6"/>
    </row>
    <row r="21" customFormat="false" ht="15" hidden="false" customHeight="false" outlineLevel="0" collapsed="false">
      <c r="A21" s="3" t="s">
        <v>15</v>
      </c>
      <c r="B21" s="3" t="s">
        <v>77</v>
      </c>
      <c r="C21" s="3" t="str">
        <f aca="false">VLOOKUP(B21,'SKU LIST'!$A$3:$G$71,2,FALSE())</f>
        <v>Whole Milk</v>
      </c>
      <c r="D21" s="11" t="n">
        <f aca="false">VLOOKUP(B21,'SKU LIST'!$A$3:$G$71,3,FALSE())</f>
        <v>5.99</v>
      </c>
      <c r="E21" s="9" t="n">
        <f aca="false">VLOOKUP(B21,'SKU LIST'!$A$3:$G$71,5,FALSE())</f>
        <v>1</v>
      </c>
      <c r="F21" s="9" t="n">
        <v>0.09375</v>
      </c>
      <c r="G21" s="11" t="n">
        <f aca="false">IF(E21&gt;0,(D21/E21)*F21,0)</f>
        <v>0.5615625</v>
      </c>
      <c r="H21" s="3"/>
    </row>
    <row r="22" customFormat="false" ht="15" hidden="false" customHeight="false" outlineLevel="0" collapsed="false">
      <c r="A22" s="6" t="s">
        <v>15</v>
      </c>
      <c r="B22" s="6" t="s">
        <v>111</v>
      </c>
      <c r="C22" s="6" t="str">
        <f aca="false">VLOOKUP(B22,'SKU LIST'!$A$3:$G$71,2,FALSE())</f>
        <v>Smoothie Base</v>
      </c>
      <c r="D22" s="12" t="n">
        <f aca="false">VLOOKUP(B22,'SKU LIST'!$A$3:$G$71,3,FALSE())</f>
        <v>41</v>
      </c>
      <c r="E22" s="10" t="n">
        <f aca="false">VLOOKUP(B22,'SKU LIST'!$A$3:$G$71,5,FALSE())</f>
        <v>3.5</v>
      </c>
      <c r="F22" s="10" t="n">
        <v>0.01134</v>
      </c>
      <c r="G22" s="12" t="n">
        <f aca="false">IF(E22&gt;0,(D22/E22)*F22,0)</f>
        <v>0.13284</v>
      </c>
      <c r="H22" s="6"/>
    </row>
    <row r="23" customFormat="false" ht="15" hidden="false" customHeight="false" outlineLevel="0" collapsed="false">
      <c r="A23" s="3" t="s">
        <v>15</v>
      </c>
      <c r="B23" s="3" t="s">
        <v>69</v>
      </c>
      <c r="C23" s="3" t="str">
        <f aca="false">VLOOKUP(B23,'SKU LIST'!$A$3:$G$71,2,FALSE())</f>
        <v>Espresso Blend</v>
      </c>
      <c r="D23" s="11" t="n">
        <f aca="false">VLOOKUP(B23,'SKU LIST'!$A$3:$G$71,3,FALSE())</f>
        <v>118</v>
      </c>
      <c r="E23" s="9" t="n">
        <f aca="false">VLOOKUP(B23,'SKU LIST'!$A$3:$G$71,5,FALSE())</f>
        <v>4500</v>
      </c>
      <c r="F23" s="9" t="n">
        <v>0.0044</v>
      </c>
      <c r="G23" s="11" t="n">
        <f aca="false">IF(E23&gt;0,(D23/E23)*F23,0)</f>
        <v>0.000115377777777778</v>
      </c>
      <c r="H23" s="3"/>
    </row>
    <row r="24" customFormat="false" ht="15" hidden="false" customHeight="false" outlineLevel="0" collapsed="false">
      <c r="A24" s="6" t="s">
        <v>16</v>
      </c>
      <c r="B24" s="6" t="s">
        <v>77</v>
      </c>
      <c r="C24" s="6" t="str">
        <f aca="false">VLOOKUP(B24,'SKU LIST'!$A$3:$G$71,2,FALSE())</f>
        <v>Whole Milk</v>
      </c>
      <c r="D24" s="12" t="n">
        <f aca="false">VLOOKUP(B24,'SKU LIST'!$A$3:$G$71,3,FALSE())</f>
        <v>5.99</v>
      </c>
      <c r="E24" s="10" t="n">
        <f aca="false">VLOOKUP(B24,'SKU LIST'!$A$3:$G$71,5,FALSE())</f>
        <v>1</v>
      </c>
      <c r="F24" s="10" t="n">
        <v>0.09375</v>
      </c>
      <c r="G24" s="12" t="n">
        <f aca="false">IF(E24&gt;0,(D24/E24)*F24,0)</f>
        <v>0.5615625</v>
      </c>
      <c r="H24" s="6"/>
    </row>
    <row r="25" customFormat="false" ht="15" hidden="false" customHeight="false" outlineLevel="0" collapsed="false">
      <c r="A25" s="3" t="s">
        <v>16</v>
      </c>
      <c r="B25" s="3" t="s">
        <v>123</v>
      </c>
      <c r="C25" s="3" t="str">
        <f aca="false">VLOOKUP(B25,'SKU LIST'!$A$3:$G$71,2,FALSE())</f>
        <v>Honey</v>
      </c>
      <c r="D25" s="11" t="n">
        <f aca="false">VLOOKUP(B25,'SKU LIST'!$A$3:$G$71,3,FALSE())</f>
        <v>16.25</v>
      </c>
      <c r="E25" s="9" t="n">
        <f aca="false">VLOOKUP(B25,'SKU LIST'!$A$3:$G$71,5,FALSE())</f>
        <v>5</v>
      </c>
      <c r="F25" s="9" t="n">
        <v>0.0125</v>
      </c>
      <c r="G25" s="11" t="n">
        <f aca="false">IF(E25&gt;0,(D25/E25)*F25,0)</f>
        <v>0.040625</v>
      </c>
      <c r="H25" s="3"/>
    </row>
    <row r="26" customFormat="false" ht="15" hidden="false" customHeight="false" outlineLevel="0" collapsed="false">
      <c r="A26" s="6" t="s">
        <v>16</v>
      </c>
      <c r="B26" s="6" t="s">
        <v>69</v>
      </c>
      <c r="C26" s="6" t="str">
        <f aca="false">VLOOKUP(B26,'SKU LIST'!$A$3:$G$71,2,FALSE())</f>
        <v>Espresso Blend</v>
      </c>
      <c r="D26" s="12" t="n">
        <f aca="false">VLOOKUP(B26,'SKU LIST'!$A$3:$G$71,3,FALSE())</f>
        <v>118</v>
      </c>
      <c r="E26" s="10" t="n">
        <f aca="false">VLOOKUP(B26,'SKU LIST'!$A$3:$G$71,5,FALSE())</f>
        <v>4500</v>
      </c>
      <c r="F26" s="10" t="n">
        <v>0.0044</v>
      </c>
      <c r="G26" s="12" t="n">
        <f aca="false">IF(E26&gt;0,(D26/E26)*F26,0)</f>
        <v>0.000115377777777778</v>
      </c>
      <c r="H26" s="6"/>
    </row>
    <row r="27" customFormat="false" ht="15" hidden="false" customHeight="false" outlineLevel="0" collapsed="false">
      <c r="A27" s="3" t="s">
        <v>17</v>
      </c>
      <c r="B27" s="3" t="s">
        <v>77</v>
      </c>
      <c r="C27" s="3" t="str">
        <f aca="false">VLOOKUP(B27,'SKU LIST'!$A$3:$G$71,2,FALSE())</f>
        <v>Whole Milk</v>
      </c>
      <c r="D27" s="11" t="n">
        <f aca="false">VLOOKUP(B27,'SKU LIST'!$A$3:$G$71,3,FALSE())</f>
        <v>5.99</v>
      </c>
      <c r="E27" s="9" t="n">
        <f aca="false">VLOOKUP(B27,'SKU LIST'!$A$3:$G$71,5,FALSE())</f>
        <v>1</v>
      </c>
      <c r="F27" s="9" t="n">
        <v>0.09375</v>
      </c>
      <c r="G27" s="11" t="n">
        <f aca="false">IF(E27&gt;0,(D27/E27)*F27,0)</f>
        <v>0.5615625</v>
      </c>
      <c r="H27" s="3"/>
    </row>
    <row r="28" customFormat="false" ht="15" hidden="false" customHeight="false" outlineLevel="0" collapsed="false">
      <c r="A28" s="6" t="s">
        <v>17</v>
      </c>
      <c r="B28" s="6" t="s">
        <v>117</v>
      </c>
      <c r="C28" s="6" t="str">
        <f aca="false">VLOOKUP(B28,'SKU LIST'!$A$3:$G$71,2,FALSE())</f>
        <v>Caramel Sauce</v>
      </c>
      <c r="D28" s="12" t="n">
        <f aca="false">VLOOKUP(B28,'SKU LIST'!$A$3:$G$71,3,FALSE())</f>
        <v>6.75</v>
      </c>
      <c r="E28" s="10" t="n">
        <f aca="false">VLOOKUP(B28,'SKU LIST'!$A$3:$G$71,5,FALSE())</f>
        <v>16</v>
      </c>
      <c r="F28" s="10" t="n">
        <v>0.0625</v>
      </c>
      <c r="G28" s="12" t="n">
        <f aca="false">IF(E28&gt;0,(D28/E28)*F28,0)</f>
        <v>0.0263671875</v>
      </c>
      <c r="H28" s="6"/>
    </row>
    <row r="29" customFormat="false" ht="15" hidden="false" customHeight="false" outlineLevel="0" collapsed="false">
      <c r="A29" s="3" t="s">
        <v>17</v>
      </c>
      <c r="B29" s="3" t="s">
        <v>88</v>
      </c>
      <c r="C29" s="3" t="str">
        <f aca="false">VLOOKUP(B29,'SKU LIST'!$A$3:$G$71,2,FALSE())</f>
        <v>Whipped Cream</v>
      </c>
      <c r="D29" s="11" t="n">
        <f aca="false">VLOOKUP(B29,'SKU LIST'!$A$3:$G$71,3,FALSE())</f>
        <v>3.49</v>
      </c>
      <c r="E29" s="9" t="n">
        <f aca="false">VLOOKUP(B29,'SKU LIST'!$A$3:$G$71,5,FALSE())</f>
        <v>6.5</v>
      </c>
      <c r="F29" s="9" t="n">
        <v>0.03846</v>
      </c>
      <c r="G29" s="11" t="n">
        <f aca="false">IF(E29&gt;0,(D29/E29)*F29,0)</f>
        <v>0.0206500615384615</v>
      </c>
      <c r="H29" s="3"/>
    </row>
    <row r="30" customFormat="false" ht="15" hidden="false" customHeight="false" outlineLevel="0" collapsed="false">
      <c r="A30" s="6" t="s">
        <v>17</v>
      </c>
      <c r="B30" s="6" t="s">
        <v>69</v>
      </c>
      <c r="C30" s="6" t="str">
        <f aca="false">VLOOKUP(B30,'SKU LIST'!$A$3:$G$71,2,FALSE())</f>
        <v>Espresso Blend</v>
      </c>
      <c r="D30" s="12" t="n">
        <f aca="false">VLOOKUP(B30,'SKU LIST'!$A$3:$G$71,3,FALSE())</f>
        <v>118</v>
      </c>
      <c r="E30" s="10" t="n">
        <f aca="false">VLOOKUP(B30,'SKU LIST'!$A$3:$G$71,5,FALSE())</f>
        <v>4500</v>
      </c>
      <c r="F30" s="10" t="n">
        <v>0.0044</v>
      </c>
      <c r="G30" s="12" t="n">
        <f aca="false">IF(E30&gt;0,(D30/E30)*F30,0)</f>
        <v>0.000115377777777778</v>
      </c>
      <c r="H30" s="6"/>
    </row>
    <row r="31" customFormat="false" ht="15" hidden="false" customHeight="false" outlineLevel="0" collapsed="false">
      <c r="A31" s="3" t="s">
        <v>18</v>
      </c>
      <c r="B31" s="3" t="s">
        <v>81</v>
      </c>
      <c r="C31" s="3" t="str">
        <f aca="false">VLOOKUP(B31,'SKU LIST'!$A$3:$G$71,2,FALSE())</f>
        <v>Oat Milk</v>
      </c>
      <c r="D31" s="11" t="n">
        <f aca="false">VLOOKUP(B31,'SKU LIST'!$A$3:$G$71,3,FALSE())</f>
        <v>1.85</v>
      </c>
      <c r="E31" s="9" t="n">
        <f aca="false">VLOOKUP(B31,'SKU LIST'!$A$3:$G$71,5,FALSE())</f>
        <v>32</v>
      </c>
      <c r="F31" s="9" t="n">
        <v>0.375</v>
      </c>
      <c r="G31" s="11" t="n">
        <f aca="false">IF(E31&gt;0,(D31/E31)*F31,0)</f>
        <v>0.0216796875</v>
      </c>
      <c r="H31" s="3"/>
    </row>
    <row r="32" customFormat="false" ht="15" hidden="false" customHeight="false" outlineLevel="0" collapsed="false">
      <c r="A32" s="6" t="s">
        <v>18</v>
      </c>
      <c r="B32" s="6" t="s">
        <v>119</v>
      </c>
      <c r="C32" s="6" t="str">
        <f aca="false">VLOOKUP(B32,'SKU LIST'!$A$3:$G$71,2,FALSE())</f>
        <v>Brown Sugar Syrup</v>
      </c>
      <c r="D32" s="12" t="n">
        <f aca="false">VLOOKUP(B32,'SKU LIST'!$A$3:$G$71,3,FALSE())</f>
        <v>10.25</v>
      </c>
      <c r="E32" s="10" t="n">
        <f aca="false">VLOOKUP(B32,'SKU LIST'!$A$3:$G$71,5,FALSE())</f>
        <v>25.4</v>
      </c>
      <c r="F32" s="10" t="n">
        <v>0.03937</v>
      </c>
      <c r="G32" s="12" t="n">
        <f aca="false">IF(E32&gt;0,(D32/E32)*F32,0)</f>
        <v>0.0158875</v>
      </c>
      <c r="H32" s="6"/>
    </row>
    <row r="33" customFormat="false" ht="15" hidden="false" customHeight="false" outlineLevel="0" collapsed="false">
      <c r="A33" s="3" t="s">
        <v>18</v>
      </c>
      <c r="B33" s="3" t="s">
        <v>69</v>
      </c>
      <c r="C33" s="3" t="str">
        <f aca="false">VLOOKUP(B33,'SKU LIST'!$A$3:$G$71,2,FALSE())</f>
        <v>Espresso Blend</v>
      </c>
      <c r="D33" s="11" t="n">
        <f aca="false">VLOOKUP(B33,'SKU LIST'!$A$3:$G$71,3,FALSE())</f>
        <v>118</v>
      </c>
      <c r="E33" s="9" t="n">
        <f aca="false">VLOOKUP(B33,'SKU LIST'!$A$3:$G$71,5,FALSE())</f>
        <v>4500</v>
      </c>
      <c r="F33" s="9" t="n">
        <v>0.0044</v>
      </c>
      <c r="G33" s="11" t="n">
        <f aca="false">IF(E33&gt;0,(D33/E33)*F33,0)</f>
        <v>0.000115377777777778</v>
      </c>
      <c r="H33" s="3"/>
    </row>
    <row r="34" customFormat="false" ht="15" hidden="false" customHeight="false" outlineLevel="0" collapsed="false">
      <c r="A34" s="6" t="s">
        <v>19</v>
      </c>
      <c r="B34" s="6" t="s">
        <v>75</v>
      </c>
      <c r="C34" s="6" t="str">
        <f aca="false">VLOOKUP(B34,'SKU LIST'!$A$3:$G$71,2,FALSE())</f>
        <v>House Blend</v>
      </c>
      <c r="D34" s="12" t="n">
        <f aca="false">VLOOKUP(B34,'SKU LIST'!$A$3:$G$71,3,FALSE())</f>
        <v>112</v>
      </c>
      <c r="E34" s="10" t="n">
        <f aca="false">VLOOKUP(B34,'SKU LIST'!$A$3:$G$71,5,FALSE())</f>
        <v>2250</v>
      </c>
      <c r="F34" s="10" t="n">
        <v>0.0248</v>
      </c>
      <c r="G34" s="12" t="n">
        <f aca="false">IF(E34&gt;0,(D34/E34)*F34,0)</f>
        <v>0.00123448888888889</v>
      </c>
      <c r="H34" s="6"/>
    </row>
    <row r="35" customFormat="false" ht="15" hidden="false" customHeight="false" outlineLevel="0" collapsed="false">
      <c r="A35" s="3" t="s">
        <v>20</v>
      </c>
      <c r="B35" s="3" t="s">
        <v>75</v>
      </c>
      <c r="C35" s="3" t="str">
        <f aca="false">VLOOKUP(B35,'SKU LIST'!$A$3:$G$71,2,FALSE())</f>
        <v>House Blend</v>
      </c>
      <c r="D35" s="11" t="n">
        <f aca="false">VLOOKUP(B35,'SKU LIST'!$A$3:$G$71,3,FALSE())</f>
        <v>112</v>
      </c>
      <c r="E35" s="9" t="n">
        <f aca="false">VLOOKUP(B35,'SKU LIST'!$A$3:$G$71,5,FALSE())</f>
        <v>2250</v>
      </c>
      <c r="F35" s="9" t="n">
        <v>0.0248</v>
      </c>
      <c r="G35" s="11" t="n">
        <f aca="false">IF(E35&gt;0,(D35/E35)*F35,0)</f>
        <v>0.00123448888888889</v>
      </c>
      <c r="H35" s="3"/>
    </row>
    <row r="36" customFormat="false" ht="15" hidden="false" customHeight="false" outlineLevel="0" collapsed="false">
      <c r="A36" s="6" t="s">
        <v>21</v>
      </c>
      <c r="B36" s="6" t="s">
        <v>73</v>
      </c>
      <c r="C36" s="6" t="str">
        <f aca="false">VLOOKUP(B36,'SKU LIST'!$A$3:$G$71,2,FALSE())</f>
        <v>Decaf Blend</v>
      </c>
      <c r="D36" s="12" t="n">
        <f aca="false">VLOOKUP(B36,'SKU LIST'!$A$3:$G$71,3,FALSE())</f>
        <v>17.5</v>
      </c>
      <c r="E36" s="10" t="n">
        <f aca="false">VLOOKUP(B36,'SKU LIST'!$A$3:$G$71,5,FALSE())</f>
        <v>460</v>
      </c>
      <c r="F36" s="10" t="n">
        <v>0.043</v>
      </c>
      <c r="G36" s="12" t="n">
        <f aca="false">IF(E36&gt;0,(D36/E36)*F36,0)</f>
        <v>0.00163586956521739</v>
      </c>
      <c r="H36" s="6"/>
    </row>
    <row r="37" customFormat="false" ht="15" hidden="false" customHeight="false" outlineLevel="0" collapsed="false">
      <c r="A37" s="3" t="s">
        <v>22</v>
      </c>
      <c r="B37" s="3" t="s">
        <v>69</v>
      </c>
      <c r="C37" s="3" t="str">
        <f aca="false">VLOOKUP(B37,'SKU LIST'!$A$3:$G$71,2,FALSE())</f>
        <v>Espresso Blend</v>
      </c>
      <c r="D37" s="11" t="n">
        <f aca="false">VLOOKUP(B37,'SKU LIST'!$A$3:$G$71,3,FALSE())</f>
        <v>118</v>
      </c>
      <c r="E37" s="9" t="n">
        <f aca="false">VLOOKUP(B37,'SKU LIST'!$A$3:$G$71,5,FALSE())</f>
        <v>4500</v>
      </c>
      <c r="F37" s="9" t="n">
        <v>0.0044</v>
      </c>
      <c r="G37" s="11" t="n">
        <f aca="false">IF(E37&gt;0,(D37/E37)*F37,0)</f>
        <v>0.000115377777777778</v>
      </c>
      <c r="H37" s="3"/>
    </row>
    <row r="38" customFormat="false" ht="15" hidden="false" customHeight="false" outlineLevel="0" collapsed="false">
      <c r="A38" s="6" t="s">
        <v>23</v>
      </c>
      <c r="B38" s="6" t="s">
        <v>69</v>
      </c>
      <c r="C38" s="6" t="str">
        <f aca="false">VLOOKUP(B38,'SKU LIST'!$A$3:$G$71,2,FALSE())</f>
        <v>Espresso Blend</v>
      </c>
      <c r="D38" s="12" t="n">
        <f aca="false">VLOOKUP(B38,'SKU LIST'!$A$3:$G$71,3,FALSE())</f>
        <v>118</v>
      </c>
      <c r="E38" s="10" t="n">
        <f aca="false">VLOOKUP(B38,'SKU LIST'!$A$3:$G$71,5,FALSE())</f>
        <v>4500</v>
      </c>
      <c r="F38" s="10" t="n">
        <v>0.0044</v>
      </c>
      <c r="G38" s="12" t="n">
        <f aca="false">IF(E38&gt;0,(D38/E38)*F38,0)</f>
        <v>0.000115377777777778</v>
      </c>
      <c r="H38" s="6"/>
    </row>
    <row r="39" customFormat="false" ht="15" hidden="false" customHeight="false" outlineLevel="0" collapsed="false">
      <c r="A39" s="3" t="s">
        <v>24</v>
      </c>
      <c r="B39" s="3" t="s">
        <v>69</v>
      </c>
      <c r="C39" s="3" t="str">
        <f aca="false">VLOOKUP(B39,'SKU LIST'!$A$3:$G$71,2,FALSE())</f>
        <v>Espresso Blend</v>
      </c>
      <c r="D39" s="11" t="n">
        <f aca="false">VLOOKUP(B39,'SKU LIST'!$A$3:$G$71,3,FALSE())</f>
        <v>118</v>
      </c>
      <c r="E39" s="9" t="n">
        <f aca="false">VLOOKUP(B39,'SKU LIST'!$A$3:$G$71,5,FALSE())</f>
        <v>4500</v>
      </c>
      <c r="F39" s="9" t="n">
        <v>0.0044</v>
      </c>
      <c r="G39" s="11" t="n">
        <f aca="false">IF(E39&gt;0,(D39/E39)*F39,0)</f>
        <v>0.000115377777777778</v>
      </c>
      <c r="H39" s="3"/>
    </row>
    <row r="40" customFormat="false" ht="15" hidden="false" customHeight="false" outlineLevel="0" collapsed="false">
      <c r="A40" s="6" t="s">
        <v>24</v>
      </c>
      <c r="B40" s="6" t="s">
        <v>77</v>
      </c>
      <c r="C40" s="6" t="str">
        <f aca="false">VLOOKUP(B40,'SKU LIST'!$A$3:$G$71,2,FALSE())</f>
        <v>Whole Milk</v>
      </c>
      <c r="D40" s="12" t="n">
        <f aca="false">VLOOKUP(B40,'SKU LIST'!$A$3:$G$71,3,FALSE())</f>
        <v>5.99</v>
      </c>
      <c r="E40" s="10" t="n">
        <f aca="false">VLOOKUP(B40,'SKU LIST'!$A$3:$G$71,5,FALSE())</f>
        <v>1</v>
      </c>
      <c r="F40" s="10" t="n">
        <v>0.09375</v>
      </c>
      <c r="G40" s="12" t="n">
        <f aca="false">IF(E40&gt;0,(D40/E40)*F40,0)</f>
        <v>0.5615625</v>
      </c>
      <c r="H40" s="6"/>
    </row>
    <row r="41" customFormat="false" ht="15" hidden="false" customHeight="false" outlineLevel="0" collapsed="false">
      <c r="A41" s="3" t="s">
        <v>25</v>
      </c>
      <c r="B41" s="3" t="s">
        <v>69</v>
      </c>
      <c r="C41" s="3" t="str">
        <f aca="false">VLOOKUP(B41,'SKU LIST'!$A$3:$G$71,2,FALSE())</f>
        <v>Espresso Blend</v>
      </c>
      <c r="D41" s="11" t="n">
        <f aca="false">VLOOKUP(B41,'SKU LIST'!$A$3:$G$71,3,FALSE())</f>
        <v>118</v>
      </c>
      <c r="E41" s="9" t="n">
        <f aca="false">VLOOKUP(B41,'SKU LIST'!$A$3:$G$71,5,FALSE())</f>
        <v>4500</v>
      </c>
      <c r="F41" s="9" t="n">
        <v>0.0044</v>
      </c>
      <c r="G41" s="11" t="n">
        <f aca="false">IF(E41&gt;0,(D41/E41)*F41,0)</f>
        <v>0.000115377777777778</v>
      </c>
      <c r="H41" s="3"/>
    </row>
    <row r="42" customFormat="false" ht="15" hidden="false" customHeight="false" outlineLevel="0" collapsed="false">
      <c r="A42" s="6" t="s">
        <v>25</v>
      </c>
      <c r="B42" s="6" t="s">
        <v>81</v>
      </c>
      <c r="C42" s="6" t="str">
        <f aca="false">VLOOKUP(B42,'SKU LIST'!$A$3:$G$71,2,FALSE())</f>
        <v>Oat Milk</v>
      </c>
      <c r="D42" s="12" t="n">
        <f aca="false">VLOOKUP(B42,'SKU LIST'!$A$3:$G$71,3,FALSE())</f>
        <v>1.85</v>
      </c>
      <c r="E42" s="10" t="n">
        <f aca="false">VLOOKUP(B42,'SKU LIST'!$A$3:$G$71,5,FALSE())</f>
        <v>32</v>
      </c>
      <c r="F42" s="10" t="n">
        <v>0.375</v>
      </c>
      <c r="G42" s="12" t="n">
        <f aca="false">IF(E42&gt;0,(D42/E42)*F42,0)</f>
        <v>0.0216796875</v>
      </c>
      <c r="H42" s="6"/>
    </row>
    <row r="43" customFormat="false" ht="15" hidden="false" customHeight="false" outlineLevel="0" collapsed="false">
      <c r="A43" s="3" t="s">
        <v>26</v>
      </c>
      <c r="B43" s="3" t="s">
        <v>98</v>
      </c>
      <c r="C43" s="3" t="str">
        <f aca="false">VLOOKUP(B43,'SKU LIST'!$A$3:$G$71,2,FALSE())</f>
        <v>Hibiscus Tea</v>
      </c>
      <c r="D43" s="11" t="n">
        <f aca="false">VLOOKUP(B43,'SKU LIST'!$A$3:$G$71,3,FALSE())</f>
        <v>21.5</v>
      </c>
      <c r="E43" s="9" t="n">
        <f aca="false">VLOOKUP(B43,'SKU LIST'!$A$3:$G$71,5,FALSE())</f>
        <v>16</v>
      </c>
      <c r="F43" s="9" t="n">
        <v>0.04168</v>
      </c>
      <c r="G43" s="11" t="n">
        <f aca="false">IF(E43&gt;0,(D43/E43)*F43,0)</f>
        <v>0.0560075</v>
      </c>
      <c r="H43" s="3"/>
    </row>
    <row r="44" customFormat="false" ht="15" hidden="false" customHeight="false" outlineLevel="0" collapsed="false">
      <c r="A44" s="6" t="s">
        <v>27</v>
      </c>
      <c r="B44" s="6" t="s">
        <v>96</v>
      </c>
      <c r="C44" s="6" t="str">
        <f aca="false">VLOOKUP(B44,'SKU LIST'!$A$3:$G$71,2,FALSE())</f>
        <v>Earl Grey Tea</v>
      </c>
      <c r="D44" s="12" t="n">
        <f aca="false">VLOOKUP(B44,'SKU LIST'!$A$3:$G$71,3,FALSE())</f>
        <v>27</v>
      </c>
      <c r="E44" s="10" t="n">
        <f aca="false">VLOOKUP(B44,'SKU LIST'!$A$3:$G$71,5,FALSE())</f>
        <v>16</v>
      </c>
      <c r="F44" s="10" t="n">
        <v>0.04168</v>
      </c>
      <c r="G44" s="12" t="n">
        <f aca="false">IF(E44&gt;0,(D44/E44)*F44,0)</f>
        <v>0.070335</v>
      </c>
      <c r="H44" s="6"/>
    </row>
    <row r="45" customFormat="false" ht="15" hidden="false" customHeight="false" outlineLevel="0" collapsed="false">
      <c r="A45" s="3" t="s">
        <v>28</v>
      </c>
      <c r="B45" s="3" t="s">
        <v>97</v>
      </c>
      <c r="C45" s="3" t="str">
        <f aca="false">VLOOKUP(B45,'SKU LIST'!$A$3:$G$71,2,FALSE())</f>
        <v>Green Tea</v>
      </c>
      <c r="D45" s="11" t="n">
        <f aca="false">VLOOKUP(B45,'SKU LIST'!$A$3:$G$71,3,FALSE())</f>
        <v>22</v>
      </c>
      <c r="E45" s="9" t="n">
        <f aca="false">VLOOKUP(B45,'SKU LIST'!$A$3:$G$71,5,FALSE())</f>
        <v>16</v>
      </c>
      <c r="F45" s="9" t="n">
        <v>0.04168</v>
      </c>
      <c r="G45" s="11" t="n">
        <f aca="false">IF(E45&gt;0,(D45/E45)*F45,0)</f>
        <v>0.05731</v>
      </c>
      <c r="H45" s="3"/>
    </row>
    <row r="46" customFormat="false" ht="15" hidden="false" customHeight="false" outlineLevel="0" collapsed="false">
      <c r="A46" s="6" t="s">
        <v>29</v>
      </c>
      <c r="B46" s="6" t="s">
        <v>77</v>
      </c>
      <c r="C46" s="6" t="str">
        <f aca="false">VLOOKUP(B46,'SKU LIST'!$A$3:$G$71,2,FALSE())</f>
        <v>Whole Milk</v>
      </c>
      <c r="D46" s="12" t="n">
        <f aca="false">VLOOKUP(B46,'SKU LIST'!$A$3:$G$71,3,FALSE())</f>
        <v>5.99</v>
      </c>
      <c r="E46" s="10" t="n">
        <f aca="false">VLOOKUP(B46,'SKU LIST'!$A$3:$G$71,5,FALSE())</f>
        <v>1</v>
      </c>
      <c r="F46" s="10" t="n">
        <v>0.09375</v>
      </c>
      <c r="G46" s="12" t="n">
        <f aca="false">IF(E46&gt;0,(D46/E46)*F46,0)</f>
        <v>0.5615625</v>
      </c>
      <c r="H46" s="6"/>
    </row>
    <row r="47" customFormat="false" ht="15" hidden="false" customHeight="false" outlineLevel="0" collapsed="false">
      <c r="A47" s="3" t="s">
        <v>29</v>
      </c>
      <c r="B47" s="3" t="s">
        <v>121</v>
      </c>
      <c r="C47" s="3" t="str">
        <f aca="false">VLOOKUP(B47,'SKU LIST'!$A$3:$G$71,2,FALSE())</f>
        <v>Chocolate Sauce</v>
      </c>
      <c r="D47" s="11" t="n">
        <f aca="false">VLOOKUP(B47,'SKU LIST'!$A$3:$G$71,3,FALSE())</f>
        <v>4.89</v>
      </c>
      <c r="E47" s="9" t="n">
        <f aca="false">VLOOKUP(B47,'SKU LIST'!$A$3:$G$71,5,FALSE())</f>
        <v>16</v>
      </c>
      <c r="F47" s="9" t="n">
        <v>0.0625</v>
      </c>
      <c r="G47" s="11" t="n">
        <f aca="false">IF(E47&gt;0,(D47/E47)*F47,0)</f>
        <v>0.0191015625</v>
      </c>
      <c r="H47" s="3"/>
    </row>
    <row r="48" customFormat="false" ht="15" hidden="false" customHeight="false" outlineLevel="0" collapsed="false">
      <c r="A48" s="6" t="s">
        <v>29</v>
      </c>
      <c r="B48" s="6" t="s">
        <v>88</v>
      </c>
      <c r="C48" s="6" t="str">
        <f aca="false">VLOOKUP(B48,'SKU LIST'!$A$3:$G$71,2,FALSE())</f>
        <v>Whipped Cream</v>
      </c>
      <c r="D48" s="12" t="n">
        <f aca="false">VLOOKUP(B48,'SKU LIST'!$A$3:$G$71,3,FALSE())</f>
        <v>3.49</v>
      </c>
      <c r="E48" s="10" t="n">
        <f aca="false">VLOOKUP(B48,'SKU LIST'!$A$3:$G$71,5,FALSE())</f>
        <v>6.5</v>
      </c>
      <c r="F48" s="10" t="n">
        <v>0.03846</v>
      </c>
      <c r="G48" s="12" t="n">
        <f aca="false">IF(E48&gt;0,(D48/E48)*F48,0)</f>
        <v>0.0206500615384615</v>
      </c>
      <c r="H48" s="6"/>
    </row>
    <row r="49" customFormat="false" ht="15" hidden="false" customHeight="false" outlineLevel="0" collapsed="false">
      <c r="A49" s="3" t="s">
        <v>30</v>
      </c>
      <c r="B49" s="3" t="s">
        <v>108</v>
      </c>
      <c r="C49" s="3" t="str">
        <f aca="false">VLOOKUP(B49,'SKU LIST'!$A$3:$G$71,2,FALSE())</f>
        <v>Lemonade Powder</v>
      </c>
      <c r="D49" s="11" t="n">
        <f aca="false">VLOOKUP(B49,'SKU LIST'!$A$3:$G$71,3,FALSE())</f>
        <v>29</v>
      </c>
      <c r="E49" s="9" t="n">
        <f aca="false">VLOOKUP(B49,'SKU LIST'!$A$3:$G$71,5,FALSE())</f>
        <v>82</v>
      </c>
      <c r="F49" s="9" t="n">
        <v>0.0061</v>
      </c>
      <c r="G49" s="11" t="n">
        <f aca="false">IF(E49&gt;0,(D49/E49)*F49,0)</f>
        <v>0.00215731707317073</v>
      </c>
      <c r="H49" s="3"/>
    </row>
    <row r="50" customFormat="false" ht="15" hidden="false" customHeight="false" outlineLevel="0" collapsed="false">
      <c r="A50" s="6" t="s">
        <v>30</v>
      </c>
      <c r="B50" s="6" t="s">
        <v>99</v>
      </c>
      <c r="C50" s="6" t="str">
        <f aca="false">VLOOKUP(B50,'SKU LIST'!$A$3:$G$71,2,FALSE())</f>
        <v>Sparkling Mixer</v>
      </c>
      <c r="D50" s="12" t="n">
        <f aca="false">VLOOKUP(B50,'SKU LIST'!$A$3:$G$71,3,FALSE())</f>
        <v>44.5</v>
      </c>
      <c r="E50" s="10" t="n">
        <f aca="false">VLOOKUP(B50,'SKU LIST'!$A$3:$G$71,5,FALSE())</f>
        <v>64</v>
      </c>
      <c r="F50" s="10" t="n">
        <v>0.01042</v>
      </c>
      <c r="G50" s="12" t="n">
        <f aca="false">IF(E50&gt;0,(D50/E50)*F50,0)</f>
        <v>0.00724515625</v>
      </c>
      <c r="H50" s="6"/>
    </row>
    <row r="51" customFormat="false" ht="15" hidden="false" customHeight="false" outlineLevel="0" collapsed="false">
      <c r="A51" s="3" t="s">
        <v>31</v>
      </c>
      <c r="B51" s="3" t="s">
        <v>102</v>
      </c>
      <c r="C51" s="3" t="str">
        <f aca="false">VLOOKUP(B51,'SKU LIST'!$A$3:$G$71,2,FALSE())</f>
        <v>Club Soda</v>
      </c>
      <c r="D51" s="11" t="n">
        <f aca="false">VLOOKUP(B51,'SKU LIST'!$A$3:$G$71,3,FALSE())</f>
        <v>1.45</v>
      </c>
      <c r="E51" s="9" t="n">
        <f aca="false">VLOOKUP(B51,'SKU LIST'!$A$3:$G$71,5,FALSE())</f>
        <v>1</v>
      </c>
      <c r="F51" s="9" t="n">
        <v>1.45</v>
      </c>
      <c r="G51" s="11" t="n">
        <f aca="false">IF(E51&gt;0,(D51/E51)*F51,0)</f>
        <v>2.1025</v>
      </c>
      <c r="H51" s="3"/>
    </row>
    <row r="52" customFormat="false" ht="15" hidden="false" customHeight="false" outlineLevel="0" collapsed="false">
      <c r="A52" s="6" t="s">
        <v>31</v>
      </c>
      <c r="B52" s="6" t="s">
        <v>114</v>
      </c>
      <c r="C52" s="6" t="str">
        <f aca="false">VLOOKUP(B52,'SKU LIST'!$A$3:$G$71,2,FALSE())</f>
        <v>Vanilla Syrup</v>
      </c>
      <c r="D52" s="12" t="n">
        <f aca="false">VLOOKUP(B52,'SKU LIST'!$A$3:$G$71,3,FALSE())</f>
        <v>10.25</v>
      </c>
      <c r="E52" s="10" t="n">
        <f aca="false">VLOOKUP(B52,'SKU LIST'!$A$3:$G$71,5,FALSE())</f>
        <v>25.4</v>
      </c>
      <c r="F52" s="10" t="n">
        <v>0.03937</v>
      </c>
      <c r="G52" s="12" t="n">
        <f aca="false">IF(E52&gt;0,(D52/E52)*F52,0)</f>
        <v>0.0158875</v>
      </c>
      <c r="H52" s="6"/>
    </row>
    <row r="53" customFormat="false" ht="15" hidden="false" customHeight="false" outlineLevel="0" collapsed="false">
      <c r="A53" s="3" t="s">
        <v>31</v>
      </c>
      <c r="B53" s="3" t="s">
        <v>86</v>
      </c>
      <c r="C53" s="3" t="str">
        <f aca="false">VLOOKUP(B53,'SKU LIST'!$A$3:$G$71,2,FALSE())</f>
        <v>Heavy Cream</v>
      </c>
      <c r="D53" s="11" t="n">
        <f aca="false">VLOOKUP(B53,'SKU LIST'!$A$3:$G$71,3,FALSE())</f>
        <v>16.99</v>
      </c>
      <c r="E53" s="9" t="n">
        <f aca="false">VLOOKUP(B53,'SKU LIST'!$A$3:$G$71,5,FALSE())</f>
        <v>32</v>
      </c>
      <c r="F53" s="9" t="n">
        <v>0.09375</v>
      </c>
      <c r="G53" s="11" t="n">
        <f aca="false">IF(E53&gt;0,(D53/E53)*F53,0)</f>
        <v>0.049775390625</v>
      </c>
      <c r="H53" s="3"/>
    </row>
    <row r="54" customFormat="false" ht="15" hidden="false" customHeight="false" outlineLevel="0" collapsed="false">
      <c r="A54" s="6" t="s">
        <v>32</v>
      </c>
      <c r="B54" s="6" t="s">
        <v>105</v>
      </c>
      <c r="C54" s="6" t="str">
        <f aca="false">VLOOKUP(B54,'SKU LIST'!$A$3:$G$71,2,FALSE())</f>
        <v>Energy Drink</v>
      </c>
      <c r="D54" s="12" t="n">
        <f aca="false">VLOOKUP(B54,'SKU LIST'!$A$3:$G$71,3,FALSE())</f>
        <v>1.65</v>
      </c>
      <c r="E54" s="10" t="n">
        <f aca="false">VLOOKUP(B54,'SKU LIST'!$A$3:$G$71,5,FALSE())</f>
        <v>1</v>
      </c>
      <c r="F54" s="10" t="n">
        <v>1.65</v>
      </c>
      <c r="G54" s="12" t="n">
        <f aca="false">IF(E54&gt;0,(D54/E54)*F54,0)</f>
        <v>2.7225</v>
      </c>
      <c r="H54" s="6"/>
    </row>
    <row r="55" customFormat="false" ht="15" hidden="false" customHeight="false" outlineLevel="0" collapsed="false">
      <c r="A55" s="3" t="s">
        <v>32</v>
      </c>
      <c r="B55" s="3" t="s">
        <v>108</v>
      </c>
      <c r="C55" s="3" t="str">
        <f aca="false">VLOOKUP(B55,'SKU LIST'!$A$3:$G$71,2,FALSE())</f>
        <v>Lemonade Powder</v>
      </c>
      <c r="D55" s="11" t="n">
        <f aca="false">VLOOKUP(B55,'SKU LIST'!$A$3:$G$71,3,FALSE())</f>
        <v>29</v>
      </c>
      <c r="E55" s="9" t="n">
        <f aca="false">VLOOKUP(B55,'SKU LIST'!$A$3:$G$71,5,FALSE())</f>
        <v>82</v>
      </c>
      <c r="F55" s="9" t="n">
        <v>0.0061</v>
      </c>
      <c r="G55" s="11" t="n">
        <f aca="false">IF(E55&gt;0,(D55/E55)*F55,0)</f>
        <v>0.00215731707317073</v>
      </c>
      <c r="H55" s="3"/>
    </row>
    <row r="56" customFormat="false" ht="15" hidden="false" customHeight="false" outlineLevel="0" collapsed="false">
      <c r="A56" s="6" t="s">
        <v>33</v>
      </c>
      <c r="B56" s="6" t="s">
        <v>219</v>
      </c>
      <c r="C56" s="6" t="str">
        <f aca="false">VLOOKUP(B56,'SKU LIST'!$A$3:$G$71,2,FALSE())</f>
        <v>Bottled Water</v>
      </c>
      <c r="D56" s="12" t="n">
        <f aca="false">VLOOKUP(B56,'SKU LIST'!$A$3:$G$71,3,FALSE())</f>
        <v>8.19</v>
      </c>
      <c r="E56" s="10" t="n">
        <f aca="false">VLOOKUP(B56,'SKU LIST'!$A$3:$G$71,5,FALSE())</f>
        <v>0.7</v>
      </c>
      <c r="F56" s="10" t="n">
        <v>0.70417</v>
      </c>
      <c r="G56" s="12" t="n">
        <f aca="false">IF(E56&gt;0,(D56/E56)*F56,0)</f>
        <v>8.238789</v>
      </c>
      <c r="H56" s="6"/>
    </row>
    <row r="57" customFormat="false" ht="15" hidden="false" customHeight="false" outlineLevel="0" collapsed="false">
      <c r="A57" s="3" t="s">
        <v>34</v>
      </c>
      <c r="B57" s="3" t="s">
        <v>221</v>
      </c>
      <c r="C57" s="3" t="str">
        <f aca="false">VLOOKUP(B57,'SKU LIST'!$A$3:$G$71,2,FALSE())</f>
        <v>Sparkling Water</v>
      </c>
      <c r="D57" s="11" t="n">
        <f aca="false">VLOOKUP(B57,'SKU LIST'!$A$3:$G$71,3,FALSE())</f>
        <v>20</v>
      </c>
      <c r="E57" s="9" t="n">
        <f aca="false">VLOOKUP(B57,'SKU LIST'!$A$3:$G$71,5,FALSE())</f>
        <v>16.9</v>
      </c>
      <c r="F57" s="9" t="n">
        <v>0.71006</v>
      </c>
      <c r="G57" s="11" t="n">
        <f aca="false">IF(E57&gt;0,(D57/E57)*F57,0)</f>
        <v>0.840307692307692</v>
      </c>
      <c r="H57" s="3"/>
    </row>
    <row r="58" customFormat="false" ht="15" hidden="false" customHeight="false" outlineLevel="0" collapsed="false">
      <c r="A58" s="6" t="s">
        <v>35</v>
      </c>
      <c r="B58" s="6" t="s">
        <v>142</v>
      </c>
      <c r="C58" s="6" t="str">
        <f aca="false">VLOOKUP(B58,'SKU LIST'!$A$3:$G$71,2,FALSE())</f>
        <v>Croissants</v>
      </c>
      <c r="D58" s="12" t="n">
        <f aca="false">VLOOKUP(B58,'SKU LIST'!$A$3:$G$71,3,FALSE())</f>
        <v>1.15</v>
      </c>
      <c r="E58" s="10" t="n">
        <f aca="false">VLOOKUP(B58,'SKU LIST'!$A$3:$G$71,5,FALSE())</f>
        <v>1</v>
      </c>
      <c r="F58" s="10" t="n">
        <v>1</v>
      </c>
      <c r="G58" s="12" t="n">
        <f aca="false">IF(E58&gt;0,(D58/E58)*F58,0)</f>
        <v>1.15</v>
      </c>
      <c r="H58" s="6"/>
    </row>
    <row r="59" customFormat="false" ht="15" hidden="false" customHeight="false" outlineLevel="0" collapsed="false">
      <c r="A59" s="3" t="s">
        <v>36</v>
      </c>
      <c r="B59" s="3" t="s">
        <v>142</v>
      </c>
      <c r="C59" s="3" t="str">
        <f aca="false">VLOOKUP(B59,'SKU LIST'!$A$3:$G$71,2,FALSE())</f>
        <v>Croissants</v>
      </c>
      <c r="D59" s="11" t="n">
        <f aca="false">VLOOKUP(B59,'SKU LIST'!$A$3:$G$71,3,FALSE())</f>
        <v>1.15</v>
      </c>
      <c r="E59" s="9" t="n">
        <f aca="false">VLOOKUP(B59,'SKU LIST'!$A$3:$G$71,5,FALSE())</f>
        <v>1</v>
      </c>
      <c r="F59" s="9" t="n">
        <v>1</v>
      </c>
      <c r="G59" s="11" t="n">
        <f aca="false">IF(E59&gt;0,(D59/E59)*F59,0)</f>
        <v>1.15</v>
      </c>
      <c r="H59" s="3"/>
    </row>
    <row r="60" customFormat="false" ht="15" hidden="false" customHeight="false" outlineLevel="0" collapsed="false">
      <c r="A60" s="6" t="s">
        <v>36</v>
      </c>
      <c r="B60" s="6" t="s">
        <v>121</v>
      </c>
      <c r="C60" s="6" t="str">
        <f aca="false">VLOOKUP(B60,'SKU LIST'!$A$3:$G$71,2,FALSE())</f>
        <v>Chocolate Sauce</v>
      </c>
      <c r="D60" s="12" t="n">
        <f aca="false">VLOOKUP(B60,'SKU LIST'!$A$3:$G$71,3,FALSE())</f>
        <v>4.89</v>
      </c>
      <c r="E60" s="10" t="n">
        <f aca="false">VLOOKUP(B60,'SKU LIST'!$A$3:$G$71,5,FALSE())</f>
        <v>16</v>
      </c>
      <c r="F60" s="10" t="n">
        <v>0.0625</v>
      </c>
      <c r="G60" s="12" t="n">
        <f aca="false">IF(E60&gt;0,(D60/E60)*F60,0)</f>
        <v>0.0191015625</v>
      </c>
      <c r="H60" s="6"/>
    </row>
    <row r="61" customFormat="false" ht="15" hidden="false" customHeight="false" outlineLevel="0" collapsed="false">
      <c r="A61" s="3" t="s">
        <v>37</v>
      </c>
      <c r="B61" s="3" t="s">
        <v>145</v>
      </c>
      <c r="C61" s="3" t="str">
        <f aca="false">VLOOKUP(B61,'SKU LIST'!$A$3:$G$71,2,FALSE())</f>
        <v>Muffins</v>
      </c>
      <c r="D61" s="11" t="n">
        <f aca="false">VLOOKUP(B61,'SKU LIST'!$A$3:$G$71,3,FALSE())</f>
        <v>1.45</v>
      </c>
      <c r="E61" s="9" t="n">
        <f aca="false">VLOOKUP(B61,'SKU LIST'!$A$3:$G$71,5,FALSE())</f>
        <v>1</v>
      </c>
      <c r="F61" s="9" t="n">
        <v>1</v>
      </c>
      <c r="G61" s="11" t="n">
        <f aca="false">IF(E61&gt;0,(D61/E61)*F61,0)</f>
        <v>1.45</v>
      </c>
      <c r="H61" s="3"/>
    </row>
    <row r="62" customFormat="false" ht="15" hidden="false" customHeight="false" outlineLevel="0" collapsed="false">
      <c r="A62" s="6" t="s">
        <v>38</v>
      </c>
      <c r="B62" s="6" t="s">
        <v>149</v>
      </c>
      <c r="C62" s="6" t="str">
        <f aca="false">VLOOKUP(B62,'SKU LIST'!$A$3:$G$71,2,FALSE())</f>
        <v>Plain Bagel</v>
      </c>
      <c r="D62" s="12" t="n">
        <f aca="false">VLOOKUP(B62,'SKU LIST'!$A$3:$G$71,3,FALSE())</f>
        <v>7.79</v>
      </c>
      <c r="E62" s="10" t="n">
        <f aca="false">VLOOKUP(B62,'SKU LIST'!$A$3:$G$71,5,FALSE())</f>
        <v>24</v>
      </c>
      <c r="F62" s="10" t="n">
        <v>0.125</v>
      </c>
      <c r="G62" s="12" t="n">
        <f aca="false">IF(E62&gt;0,(D62/E62)*F62,0)</f>
        <v>0.0405729166666667</v>
      </c>
      <c r="H62" s="6"/>
    </row>
    <row r="63" customFormat="false" ht="15" hidden="false" customHeight="false" outlineLevel="0" collapsed="false">
      <c r="A63" s="3" t="s">
        <v>38</v>
      </c>
      <c r="B63" s="3" t="s">
        <v>132</v>
      </c>
      <c r="C63" s="3" t="str">
        <f aca="false">VLOOKUP(B63,'SKU LIST'!$A$3:$G$71,2,FALSE())</f>
        <v>Cream Cheese</v>
      </c>
      <c r="D63" s="11" t="n">
        <f aca="false">VLOOKUP(B63,'SKU LIST'!$A$3:$G$71,3,FALSE())</f>
        <v>9.75</v>
      </c>
      <c r="E63" s="9" t="n">
        <f aca="false">VLOOKUP(B63,'SKU LIST'!$A$3:$G$71,5,FALSE())</f>
        <v>48</v>
      </c>
      <c r="F63" s="9" t="n">
        <v>0.14698</v>
      </c>
      <c r="G63" s="11" t="n">
        <f aca="false">IF(E63&gt;0,(D63/E63)*F63,0)</f>
        <v>0.0298553125</v>
      </c>
      <c r="H63" s="3"/>
    </row>
    <row r="64" customFormat="false" ht="15" hidden="false" customHeight="false" outlineLevel="0" collapsed="false">
      <c r="A64" s="6" t="s">
        <v>39</v>
      </c>
      <c r="B64" s="6" t="s">
        <v>154</v>
      </c>
      <c r="C64" s="6" t="str">
        <f aca="false">VLOOKUP(B64,'SKU LIST'!$A$3:$G$71,2,FALSE())</f>
        <v>Focaccia</v>
      </c>
      <c r="D64" s="12" t="n">
        <f aca="false">VLOOKUP(B64,'SKU LIST'!$A$3:$G$71,3,FALSE())</f>
        <v>5.25</v>
      </c>
      <c r="E64" s="10" t="n">
        <f aca="false">VLOOKUP(B64,'SKU LIST'!$A$3:$G$71,5,FALSE())</f>
        <v>4</v>
      </c>
      <c r="F64" s="10" t="n">
        <v>0.645</v>
      </c>
      <c r="G64" s="12" t="n">
        <f aca="false">IF(E64&gt;0,(D64/E64)*F64,0)</f>
        <v>0.8465625</v>
      </c>
      <c r="H64" s="6"/>
    </row>
    <row r="65" customFormat="false" ht="15" hidden="false" customHeight="false" outlineLevel="0" collapsed="false">
      <c r="A65" s="3" t="s">
        <v>39</v>
      </c>
      <c r="B65" s="3" t="s">
        <v>140</v>
      </c>
      <c r="C65" s="3" t="str">
        <f aca="false">VLOOKUP(B65,'SKU LIST'!$A$3:$G$71,2,FALSE())</f>
        <v>Cheddar</v>
      </c>
      <c r="D65" s="11" t="n">
        <f aca="false">VLOOKUP(B65,'SKU LIST'!$A$3:$G$71,3,FALSE())</f>
        <v>9</v>
      </c>
      <c r="E65" s="9" t="n">
        <f aca="false">VLOOKUP(B65,'SKU LIST'!$A$3:$G$71,5,FALSE())</f>
        <v>24</v>
      </c>
      <c r="F65" s="9" t="n">
        <v>0.08333</v>
      </c>
      <c r="G65" s="11" t="n">
        <f aca="false">IF(E65&gt;0,(D65/E65)*F65,0)</f>
        <v>0.03124875</v>
      </c>
      <c r="H65" s="3"/>
    </row>
    <row r="66" customFormat="false" ht="15" hidden="false" customHeight="false" outlineLevel="0" collapsed="false">
      <c r="A66" s="6" t="s">
        <v>39</v>
      </c>
      <c r="B66" s="6" t="s">
        <v>136</v>
      </c>
      <c r="C66" s="6" t="str">
        <f aca="false">VLOOKUP(B66,'SKU LIST'!$A$3:$G$71,2,FALSE())</f>
        <v>Mozzarella</v>
      </c>
      <c r="D66" s="12" t="n">
        <f aca="false">VLOOKUP(B66,'SKU LIST'!$A$3:$G$71,3,FALSE())</f>
        <v>4</v>
      </c>
      <c r="E66" s="10" t="n">
        <f aca="false">VLOOKUP(B66,'SKU LIST'!$A$3:$G$71,5,FALSE())</f>
        <v>9</v>
      </c>
      <c r="F66" s="10" t="n">
        <v>0.222</v>
      </c>
      <c r="G66" s="12" t="n">
        <f aca="false">IF(E66&gt;0,(D66/E66)*F66,0)</f>
        <v>0.0986666666666667</v>
      </c>
      <c r="H66" s="6"/>
    </row>
    <row r="67" customFormat="false" ht="15" hidden="false" customHeight="false" outlineLevel="0" collapsed="false">
      <c r="A67" s="3" t="s">
        <v>40</v>
      </c>
      <c r="B67" s="3" t="s">
        <v>154</v>
      </c>
      <c r="C67" s="3" t="str">
        <f aca="false">VLOOKUP(B67,'SKU LIST'!$A$3:$G$71,2,FALSE())</f>
        <v>Focaccia</v>
      </c>
      <c r="D67" s="11" t="n">
        <f aca="false">VLOOKUP(B67,'SKU LIST'!$A$3:$G$71,3,FALSE())</f>
        <v>5.25</v>
      </c>
      <c r="E67" s="9" t="n">
        <f aca="false">VLOOKUP(B67,'SKU LIST'!$A$3:$G$71,5,FALSE())</f>
        <v>4</v>
      </c>
      <c r="F67" s="9" t="n">
        <v>0.645</v>
      </c>
      <c r="G67" s="11" t="n">
        <f aca="false">IF(E67&gt;0,(D67/E67)*F67,0)</f>
        <v>0.8465625</v>
      </c>
      <c r="H67" s="3"/>
    </row>
    <row r="68" customFormat="false" ht="15" hidden="false" customHeight="false" outlineLevel="0" collapsed="false">
      <c r="A68" s="6" t="s">
        <v>40</v>
      </c>
      <c r="B68" s="6" t="s">
        <v>178</v>
      </c>
      <c r="C68" s="6" t="str">
        <f aca="false">VLOOKUP(B68,'SKU LIST'!$A$3:$G$71,2,FALSE())</f>
        <v>Chicken</v>
      </c>
      <c r="D68" s="12" t="n">
        <f aca="false">VLOOKUP(B68,'SKU LIST'!$A$3:$G$71,3,FALSE())</f>
        <v>5.25</v>
      </c>
      <c r="E68" s="10" t="n">
        <f aca="false">VLOOKUP(B68,'SKU LIST'!$A$3:$G$71,5,FALSE())</f>
        <v>32</v>
      </c>
      <c r="F68" s="10" t="n">
        <v>0.125</v>
      </c>
      <c r="G68" s="12" t="n">
        <f aca="false">IF(E68&gt;0,(D68/E68)*F68,0)</f>
        <v>0.0205078125</v>
      </c>
      <c r="H68" s="6"/>
    </row>
    <row r="69" customFormat="false" ht="15" hidden="false" customHeight="false" outlineLevel="0" collapsed="false">
      <c r="A69" s="3" t="s">
        <v>40</v>
      </c>
      <c r="B69" s="3" t="s">
        <v>156</v>
      </c>
      <c r="C69" s="3" t="str">
        <f aca="false">VLOOKUP(B69,'SKU LIST'!$A$3:$G$71,2,FALSE())</f>
        <v>Tomatoes</v>
      </c>
      <c r="D69" s="11" t="n">
        <f aca="false">VLOOKUP(B69,'SKU LIST'!$A$3:$G$71,3,FALSE())</f>
        <v>1.55</v>
      </c>
      <c r="E69" s="9" t="n">
        <f aca="false">VLOOKUP(B69,'SKU LIST'!$A$3:$G$71,5,FALSE())</f>
        <v>8</v>
      </c>
      <c r="F69" s="9" t="n">
        <v>0.125</v>
      </c>
      <c r="G69" s="11" t="n">
        <f aca="false">IF(E69&gt;0,(D69/E69)*F69,0)</f>
        <v>0.02421875</v>
      </c>
      <c r="H69" s="3"/>
    </row>
    <row r="70" customFormat="false" ht="15" hidden="false" customHeight="false" outlineLevel="0" collapsed="false">
      <c r="A70" s="6" t="s">
        <v>40</v>
      </c>
      <c r="B70" s="6" t="s">
        <v>185</v>
      </c>
      <c r="C70" s="6" t="str">
        <f aca="false">VLOOKUP(B70,'SKU LIST'!$A$3:$G$71,2,FALSE())</f>
        <v>Pesto</v>
      </c>
      <c r="D70" s="12" t="n">
        <f aca="false">VLOOKUP(B70,'SKU LIST'!$A$3:$G$71,3,FALSE())</f>
        <v>10.49</v>
      </c>
      <c r="E70" s="10" t="n">
        <f aca="false">VLOOKUP(B70,'SKU LIST'!$A$3:$G$71,5,FALSE())</f>
        <v>8</v>
      </c>
      <c r="F70" s="10" t="n">
        <v>0.125</v>
      </c>
      <c r="G70" s="12" t="n">
        <f aca="false">IF(E70&gt;0,(D70/E70)*F70,0)</f>
        <v>0.16390625</v>
      </c>
      <c r="H70" s="6"/>
    </row>
    <row r="71" customFormat="false" ht="15" hidden="false" customHeight="false" outlineLevel="0" collapsed="false">
      <c r="A71" s="3" t="s">
        <v>40</v>
      </c>
      <c r="B71" s="3" t="s">
        <v>136</v>
      </c>
      <c r="C71" s="3" t="str">
        <f aca="false">VLOOKUP(B71,'SKU LIST'!$A$3:$G$71,2,FALSE())</f>
        <v>Mozzarella</v>
      </c>
      <c r="D71" s="11" t="n">
        <f aca="false">VLOOKUP(B71,'SKU LIST'!$A$3:$G$71,3,FALSE())</f>
        <v>4</v>
      </c>
      <c r="E71" s="9" t="n">
        <f aca="false">VLOOKUP(B71,'SKU LIST'!$A$3:$G$71,5,FALSE())</f>
        <v>9</v>
      </c>
      <c r="F71" s="9" t="n">
        <v>0.222</v>
      </c>
      <c r="G71" s="11" t="n">
        <f aca="false">IF(E71&gt;0,(D71/E71)*F71,0)</f>
        <v>0.0986666666666667</v>
      </c>
      <c r="H71" s="3"/>
    </row>
    <row r="72" customFormat="false" ht="15" hidden="false" customHeight="false" outlineLevel="0" collapsed="false">
      <c r="A72" s="6" t="s">
        <v>41</v>
      </c>
      <c r="B72" s="6" t="s">
        <v>154</v>
      </c>
      <c r="C72" s="6" t="str">
        <f aca="false">VLOOKUP(B72,'SKU LIST'!$A$3:$G$71,2,FALSE())</f>
        <v>Focaccia</v>
      </c>
      <c r="D72" s="12" t="n">
        <f aca="false">VLOOKUP(B72,'SKU LIST'!$A$3:$G$71,3,FALSE())</f>
        <v>5.25</v>
      </c>
      <c r="E72" s="10" t="n">
        <f aca="false">VLOOKUP(B72,'SKU LIST'!$A$3:$G$71,5,FALSE())</f>
        <v>4</v>
      </c>
      <c r="F72" s="10" t="n">
        <v>0.645</v>
      </c>
      <c r="G72" s="12" t="n">
        <f aca="false">IF(E72&gt;0,(D72/E72)*F72,0)</f>
        <v>0.8465625</v>
      </c>
      <c r="H72" s="6"/>
    </row>
    <row r="73" customFormat="false" ht="15" hidden="false" customHeight="false" outlineLevel="0" collapsed="false">
      <c r="A73" s="3" t="s">
        <v>41</v>
      </c>
      <c r="B73" s="3" t="s">
        <v>156</v>
      </c>
      <c r="C73" s="3" t="str">
        <f aca="false">VLOOKUP(B73,'SKU LIST'!$A$3:$G$71,2,FALSE())</f>
        <v>Tomatoes</v>
      </c>
      <c r="D73" s="11" t="n">
        <f aca="false">VLOOKUP(B73,'SKU LIST'!$A$3:$G$71,3,FALSE())</f>
        <v>1.55</v>
      </c>
      <c r="E73" s="9" t="n">
        <f aca="false">VLOOKUP(B73,'SKU LIST'!$A$3:$G$71,5,FALSE())</f>
        <v>8</v>
      </c>
      <c r="F73" s="9" t="n">
        <v>0.125</v>
      </c>
      <c r="G73" s="11" t="n">
        <f aca="false">IF(E73&gt;0,(D73/E73)*F73,0)</f>
        <v>0.02421875</v>
      </c>
      <c r="H73" s="3"/>
    </row>
    <row r="74" customFormat="false" ht="15" hidden="false" customHeight="false" outlineLevel="0" collapsed="false">
      <c r="A74" s="6" t="s">
        <v>41</v>
      </c>
      <c r="B74" s="6" t="s">
        <v>136</v>
      </c>
      <c r="C74" s="6" t="str">
        <f aca="false">VLOOKUP(B74,'SKU LIST'!$A$3:$G$71,2,FALSE())</f>
        <v>Mozzarella</v>
      </c>
      <c r="D74" s="12" t="n">
        <f aca="false">VLOOKUP(B74,'SKU LIST'!$A$3:$G$71,3,FALSE())</f>
        <v>4</v>
      </c>
      <c r="E74" s="10" t="n">
        <f aca="false">VLOOKUP(B74,'SKU LIST'!$A$3:$G$71,5,FALSE())</f>
        <v>9</v>
      </c>
      <c r="F74" s="10" t="n">
        <v>0.222</v>
      </c>
      <c r="G74" s="12" t="n">
        <f aca="false">IF(E74&gt;0,(D74/E74)*F74,0)</f>
        <v>0.0986666666666667</v>
      </c>
      <c r="H74" s="6"/>
    </row>
    <row r="75" customFormat="false" ht="15" hidden="false" customHeight="false" outlineLevel="0" collapsed="false">
      <c r="A75" s="3" t="s">
        <v>41</v>
      </c>
      <c r="B75" s="3" t="s">
        <v>185</v>
      </c>
      <c r="C75" s="3" t="str">
        <f aca="false">VLOOKUP(B75,'SKU LIST'!$A$3:$G$71,2,FALSE())</f>
        <v>Pesto</v>
      </c>
      <c r="D75" s="11" t="n">
        <f aca="false">VLOOKUP(B75,'SKU LIST'!$A$3:$G$71,3,FALSE())</f>
        <v>10.49</v>
      </c>
      <c r="E75" s="9" t="n">
        <f aca="false">VLOOKUP(B75,'SKU LIST'!$A$3:$G$71,5,FALSE())</f>
        <v>8</v>
      </c>
      <c r="F75" s="9" t="n">
        <v>0.125</v>
      </c>
      <c r="G75" s="11" t="n">
        <f aca="false">IF(E75&gt;0,(D75/E75)*F75,0)</f>
        <v>0.16390625</v>
      </c>
      <c r="H75" s="3"/>
    </row>
    <row r="76" customFormat="false" ht="15" hidden="false" customHeight="false" outlineLevel="0" collapsed="false">
      <c r="A76" s="6" t="s">
        <v>42</v>
      </c>
      <c r="B76" s="6" t="s">
        <v>154</v>
      </c>
      <c r="C76" s="6" t="str">
        <f aca="false">VLOOKUP(B76,'SKU LIST'!$A$3:$G$71,2,FALSE())</f>
        <v>Focaccia</v>
      </c>
      <c r="D76" s="12" t="n">
        <f aca="false">VLOOKUP(B76,'SKU LIST'!$A$3:$G$71,3,FALSE())</f>
        <v>5.25</v>
      </c>
      <c r="E76" s="10" t="n">
        <f aca="false">VLOOKUP(B76,'SKU LIST'!$A$3:$G$71,5,FALSE())</f>
        <v>4</v>
      </c>
      <c r="F76" s="10" t="n">
        <v>0.645</v>
      </c>
      <c r="G76" s="12" t="n">
        <f aca="false">IF(E76&gt;0,(D76/E76)*F76,0)</f>
        <v>0.8465625</v>
      </c>
      <c r="H76" s="6"/>
    </row>
    <row r="77" customFormat="false" ht="15" hidden="false" customHeight="false" outlineLevel="0" collapsed="false">
      <c r="A77" s="3" t="s">
        <v>42</v>
      </c>
      <c r="B77" s="3" t="s">
        <v>173</v>
      </c>
      <c r="C77" s="3" t="str">
        <f aca="false">VLOOKUP(B77,'SKU LIST'!$A$3:$G$71,2,FALSE())</f>
        <v>Ham</v>
      </c>
      <c r="D77" s="11" t="n">
        <f aca="false">VLOOKUP(B77,'SKU LIST'!$A$3:$G$71,3,FALSE())</f>
        <v>9.99</v>
      </c>
      <c r="E77" s="9" t="n">
        <f aca="false">VLOOKUP(B77,'SKU LIST'!$A$3:$G$71,5,FALSE())</f>
        <v>16</v>
      </c>
      <c r="F77" s="9" t="n">
        <v>0.125</v>
      </c>
      <c r="G77" s="11" t="n">
        <f aca="false">IF(E77&gt;0,(D77/E77)*F77,0)</f>
        <v>0.078046875</v>
      </c>
      <c r="H77" s="3"/>
    </row>
    <row r="78" customFormat="false" ht="15" hidden="false" customHeight="false" outlineLevel="0" collapsed="false">
      <c r="A78" s="6" t="s">
        <v>42</v>
      </c>
      <c r="B78" s="6" t="s">
        <v>140</v>
      </c>
      <c r="C78" s="6" t="str">
        <f aca="false">VLOOKUP(B78,'SKU LIST'!$A$3:$G$71,2,FALSE())</f>
        <v>Cheddar</v>
      </c>
      <c r="D78" s="12" t="n">
        <f aca="false">VLOOKUP(B78,'SKU LIST'!$A$3:$G$71,3,FALSE())</f>
        <v>9</v>
      </c>
      <c r="E78" s="10" t="n">
        <f aca="false">VLOOKUP(B78,'SKU LIST'!$A$3:$G$71,5,FALSE())</f>
        <v>24</v>
      </c>
      <c r="F78" s="10" t="n">
        <v>0.08333</v>
      </c>
      <c r="G78" s="12" t="n">
        <f aca="false">IF(E78&gt;0,(D78/E78)*F78,0)</f>
        <v>0.03124875</v>
      </c>
      <c r="H78" s="6"/>
    </row>
    <row r="79" customFormat="false" ht="15" hidden="false" customHeight="false" outlineLevel="0" collapsed="false">
      <c r="A79" s="3" t="s">
        <v>42</v>
      </c>
      <c r="B79" s="3" t="s">
        <v>182</v>
      </c>
      <c r="C79" s="3" t="str">
        <f aca="false">VLOOKUP(B79,'SKU LIST'!$A$3:$G$71,2,FALSE())</f>
        <v>Mustard</v>
      </c>
      <c r="D79" s="11" t="n">
        <f aca="false">VLOOKUP(B79,'SKU LIST'!$A$3:$G$71,3,FALSE())</f>
        <v>4.25</v>
      </c>
      <c r="E79" s="9" t="n">
        <f aca="false">VLOOKUP(B79,'SKU LIST'!$A$3:$G$71,5,FALSE())</f>
        <v>16</v>
      </c>
      <c r="F79" s="9" t="n">
        <v>0.0625</v>
      </c>
      <c r="G79" s="11" t="n">
        <f aca="false">IF(E79&gt;0,(D79/E79)*F79,0)</f>
        <v>0.0166015625</v>
      </c>
      <c r="H79" s="3"/>
    </row>
    <row r="80" customFormat="false" ht="15" hidden="false" customHeight="false" outlineLevel="0" collapsed="false">
      <c r="A80" s="6" t="s">
        <v>43</v>
      </c>
      <c r="B80" s="6" t="s">
        <v>154</v>
      </c>
      <c r="C80" s="6" t="str">
        <f aca="false">VLOOKUP(B80,'SKU LIST'!$A$3:$G$71,2,FALSE())</f>
        <v>Focaccia</v>
      </c>
      <c r="D80" s="12" t="n">
        <f aca="false">VLOOKUP(B80,'SKU LIST'!$A$3:$G$71,3,FALSE())</f>
        <v>5.25</v>
      </c>
      <c r="E80" s="10" t="n">
        <f aca="false">VLOOKUP(B80,'SKU LIST'!$A$3:$G$71,5,FALSE())</f>
        <v>4</v>
      </c>
      <c r="F80" s="10" t="n">
        <v>0.645</v>
      </c>
      <c r="G80" s="12" t="n">
        <f aca="false">IF(E80&gt;0,(D80/E80)*F80,0)</f>
        <v>0.8465625</v>
      </c>
      <c r="H80" s="6"/>
    </row>
    <row r="81" customFormat="false" ht="15" hidden="false" customHeight="false" outlineLevel="0" collapsed="false">
      <c r="A81" s="3" t="s">
        <v>43</v>
      </c>
      <c r="B81" s="3" t="s">
        <v>176</v>
      </c>
      <c r="C81" s="3" t="str">
        <f aca="false">VLOOKUP(B81,'SKU LIST'!$A$3:$G$71,2,FALSE())</f>
        <v>Salmon</v>
      </c>
      <c r="D81" s="11" t="n">
        <f aca="false">VLOOKUP(B81,'SKU LIST'!$A$3:$G$71,3,FALSE())</f>
        <v>12.25</v>
      </c>
      <c r="E81" s="9" t="n">
        <f aca="false">VLOOKUP(B81,'SKU LIST'!$A$3:$G$71,5,FALSE())</f>
        <v>16</v>
      </c>
      <c r="F81" s="9" t="n">
        <v>0.16</v>
      </c>
      <c r="G81" s="11" t="n">
        <f aca="false">IF(E81&gt;0,(D81/E81)*F81,0)</f>
        <v>0.1225</v>
      </c>
      <c r="H81" s="3"/>
    </row>
    <row r="82" customFormat="false" ht="15" hidden="false" customHeight="false" outlineLevel="0" collapsed="false">
      <c r="A82" s="6" t="s">
        <v>43</v>
      </c>
      <c r="B82" s="6" t="s">
        <v>192</v>
      </c>
      <c r="C82" s="6" t="str">
        <f aca="false">VLOOKUP(B82,'SKU LIST'!$A$3:$G$71,2,FALSE())</f>
        <v>Capers</v>
      </c>
      <c r="D82" s="12" t="n">
        <f aca="false">VLOOKUP(B82,'SKU LIST'!$A$3:$G$71,3,FALSE())</f>
        <v>10.85</v>
      </c>
      <c r="E82" s="10" t="n">
        <f aca="false">VLOOKUP(B82,'SKU LIST'!$A$3:$G$71,5,FALSE())</f>
        <v>6</v>
      </c>
      <c r="F82" s="10" t="n">
        <v>0.16667</v>
      </c>
      <c r="G82" s="12" t="n">
        <f aca="false">IF(E82&gt;0,(D82/E82)*F82,0)</f>
        <v>0.301394916666667</v>
      </c>
      <c r="H82" s="6"/>
    </row>
    <row r="83" customFormat="false" ht="15" hidden="false" customHeight="false" outlineLevel="0" collapsed="false">
      <c r="A83" s="3" t="s">
        <v>43</v>
      </c>
      <c r="B83" s="3" t="s">
        <v>132</v>
      </c>
      <c r="C83" s="3" t="str">
        <f aca="false">VLOOKUP(B83,'SKU LIST'!$A$3:$G$71,2,FALSE())</f>
        <v>Cream Cheese</v>
      </c>
      <c r="D83" s="11" t="n">
        <f aca="false">VLOOKUP(B83,'SKU LIST'!$A$3:$G$71,3,FALSE())</f>
        <v>9.75</v>
      </c>
      <c r="E83" s="9" t="n">
        <f aca="false">VLOOKUP(B83,'SKU LIST'!$A$3:$G$71,5,FALSE())</f>
        <v>48</v>
      </c>
      <c r="F83" s="9" t="n">
        <v>0.14698</v>
      </c>
      <c r="G83" s="11" t="n">
        <f aca="false">IF(E83&gt;0,(D83/E83)*F83,0)</f>
        <v>0.0298553125</v>
      </c>
      <c r="H83" s="3"/>
    </row>
    <row r="84" customFormat="false" ht="15" hidden="false" customHeight="false" outlineLevel="0" collapsed="false">
      <c r="A84" s="6" t="s">
        <v>44</v>
      </c>
      <c r="B84" s="6" t="s">
        <v>154</v>
      </c>
      <c r="C84" s="6" t="str">
        <f aca="false">VLOOKUP(B84,'SKU LIST'!$A$3:$G$71,2,FALSE())</f>
        <v>Focaccia</v>
      </c>
      <c r="D84" s="12" t="n">
        <f aca="false">VLOOKUP(B84,'SKU LIST'!$A$3:$G$71,3,FALSE())</f>
        <v>5.25</v>
      </c>
      <c r="E84" s="10" t="n">
        <f aca="false">VLOOKUP(B84,'SKU LIST'!$A$3:$G$71,5,FALSE())</f>
        <v>4</v>
      </c>
      <c r="F84" s="10" t="n">
        <v>0.645</v>
      </c>
      <c r="G84" s="12" t="n">
        <f aca="false">IF(E84&gt;0,(D84/E84)*F84,0)</f>
        <v>0.8465625</v>
      </c>
      <c r="H84" s="6"/>
    </row>
    <row r="85" customFormat="false" ht="15" hidden="false" customHeight="false" outlineLevel="0" collapsed="false">
      <c r="A85" s="3" t="s">
        <v>44</v>
      </c>
      <c r="B85" s="3" t="s">
        <v>161</v>
      </c>
      <c r="C85" s="3" t="str">
        <f aca="false">VLOOKUP(B85,'SKU LIST'!$A$3:$G$71,2,FALSE())</f>
        <v>Asparagus</v>
      </c>
      <c r="D85" s="11" t="n">
        <f aca="false">VLOOKUP(B85,'SKU LIST'!$A$3:$G$71,3,FALSE())</f>
        <v>0.6</v>
      </c>
      <c r="E85" s="9" t="n">
        <f aca="false">VLOOKUP(B85,'SKU LIST'!$A$3:$G$71,5,FALSE())</f>
        <v>15</v>
      </c>
      <c r="F85" s="9" t="n">
        <v>0.33333</v>
      </c>
      <c r="G85" s="11" t="n">
        <f aca="false">IF(E85&gt;0,(D85/E85)*F85,0)</f>
        <v>0.0133332</v>
      </c>
      <c r="H85" s="3"/>
    </row>
    <row r="86" customFormat="false" ht="15" hidden="false" customHeight="false" outlineLevel="0" collapsed="false">
      <c r="A86" s="6" t="s">
        <v>44</v>
      </c>
      <c r="B86" s="6" t="s">
        <v>156</v>
      </c>
      <c r="C86" s="6" t="str">
        <f aca="false">VLOOKUP(B86,'SKU LIST'!$A$3:$G$71,2,FALSE())</f>
        <v>Tomatoes</v>
      </c>
      <c r="D86" s="12" t="n">
        <f aca="false">VLOOKUP(B86,'SKU LIST'!$A$3:$G$71,3,FALSE())</f>
        <v>1.55</v>
      </c>
      <c r="E86" s="10" t="n">
        <f aca="false">VLOOKUP(B86,'SKU LIST'!$A$3:$G$71,5,FALSE())</f>
        <v>8</v>
      </c>
      <c r="F86" s="10" t="n">
        <v>0.125</v>
      </c>
      <c r="G86" s="12" t="n">
        <f aca="false">IF(E86&gt;0,(D86/E86)*F86,0)</f>
        <v>0.02421875</v>
      </c>
      <c r="H86" s="6"/>
    </row>
    <row r="87" customFormat="false" ht="15" hidden="false" customHeight="false" outlineLevel="0" collapsed="false">
      <c r="A87" s="3" t="s">
        <v>44</v>
      </c>
      <c r="B87" s="3" t="s">
        <v>138</v>
      </c>
      <c r="C87" s="3" t="str">
        <f aca="false">VLOOKUP(B87,'SKU LIST'!$A$3:$G$71,2,FALSE())</f>
        <v>Goat Cheese</v>
      </c>
      <c r="D87" s="11" t="n">
        <f aca="false">VLOOKUP(B87,'SKU LIST'!$A$3:$G$71,3,FALSE())</f>
        <v>4.25</v>
      </c>
      <c r="E87" s="9" t="n">
        <f aca="false">VLOOKUP(B87,'SKU LIST'!$A$3:$G$71,5,FALSE())</f>
        <v>9</v>
      </c>
      <c r="F87" s="9" t="n">
        <v>0.222</v>
      </c>
      <c r="G87" s="11" t="n">
        <f aca="false">IF(E87&gt;0,(D87/E87)*F87,0)</f>
        <v>0.104833333333333</v>
      </c>
      <c r="H87" s="3"/>
    </row>
    <row r="88" customFormat="false" ht="15" hidden="false" customHeight="false" outlineLevel="0" collapsed="false">
      <c r="A88" s="6" t="s">
        <v>44</v>
      </c>
      <c r="B88" s="6" t="s">
        <v>189</v>
      </c>
      <c r="C88" s="6" t="str">
        <f aca="false">VLOOKUP(B88,'SKU LIST'!$A$3:$G$71,2,FALSE())</f>
        <v>Balsamic Glaze</v>
      </c>
      <c r="D88" s="12" t="n">
        <f aca="false">VLOOKUP(B88,'SKU LIST'!$A$3:$G$71,3,FALSE())</f>
        <v>10.49</v>
      </c>
      <c r="E88" s="10" t="n">
        <f aca="false">VLOOKUP(B88,'SKU LIST'!$A$3:$G$71,5,FALSE())</f>
        <v>9.1</v>
      </c>
      <c r="F88" s="10" t="n">
        <v>0.10989</v>
      </c>
      <c r="G88" s="12" t="n">
        <f aca="false">IF(E88&gt;0,(D88/E88)*F88,0)</f>
        <v>0.126675395604396</v>
      </c>
      <c r="H88" s="6"/>
    </row>
    <row r="89" customFormat="false" ht="15" hidden="false" customHeight="false" outlineLevel="0" collapsed="false">
      <c r="A89" s="3" t="s">
        <v>45</v>
      </c>
      <c r="B89" s="3" t="s">
        <v>154</v>
      </c>
      <c r="C89" s="3" t="str">
        <f aca="false">VLOOKUP(B89,'SKU LIST'!$A$3:$G$71,2,FALSE())</f>
        <v>Focaccia</v>
      </c>
      <c r="D89" s="11" t="n">
        <f aca="false">VLOOKUP(B89,'SKU LIST'!$A$3:$G$71,3,FALSE())</f>
        <v>5.25</v>
      </c>
      <c r="E89" s="9" t="n">
        <f aca="false">VLOOKUP(B89,'SKU LIST'!$A$3:$G$71,5,FALSE())</f>
        <v>4</v>
      </c>
      <c r="F89" s="9" t="n">
        <v>0.645</v>
      </c>
      <c r="G89" s="11" t="n">
        <f aca="false">IF(E89&gt;0,(D89/E89)*F89,0)</f>
        <v>0.8465625</v>
      </c>
      <c r="H89" s="3"/>
    </row>
    <row r="90" customFormat="false" ht="15" hidden="false" customHeight="false" outlineLevel="0" collapsed="false">
      <c r="A90" s="6" t="s">
        <v>45</v>
      </c>
      <c r="B90" s="6" t="s">
        <v>156</v>
      </c>
      <c r="C90" s="6" t="str">
        <f aca="false">VLOOKUP(B90,'SKU LIST'!$A$3:$G$71,2,FALSE())</f>
        <v>Tomatoes</v>
      </c>
      <c r="D90" s="12" t="n">
        <f aca="false">VLOOKUP(B90,'SKU LIST'!$A$3:$G$71,3,FALSE())</f>
        <v>1.55</v>
      </c>
      <c r="E90" s="10" t="n">
        <f aca="false">VLOOKUP(B90,'SKU LIST'!$A$3:$G$71,5,FALSE())</f>
        <v>8</v>
      </c>
      <c r="F90" s="10" t="n">
        <v>0.125</v>
      </c>
      <c r="G90" s="12" t="n">
        <f aca="false">IF(E90&gt;0,(D90/E90)*F90,0)</f>
        <v>0.02421875</v>
      </c>
      <c r="H90" s="6"/>
    </row>
    <row r="91" customFormat="false" ht="15" hidden="false" customHeight="false" outlineLevel="0" collapsed="false">
      <c r="A91" s="3" t="s">
        <v>45</v>
      </c>
      <c r="B91" s="3" t="s">
        <v>163</v>
      </c>
      <c r="C91" s="3" t="str">
        <f aca="false">VLOOKUP(B91,'SKU LIST'!$A$3:$G$71,2,FALSE())</f>
        <v>Basil</v>
      </c>
      <c r="D91" s="11" t="n">
        <f aca="false">VLOOKUP(B91,'SKU LIST'!$A$3:$G$71,3,FALSE())</f>
        <v>5.25</v>
      </c>
      <c r="E91" s="9" t="n">
        <f aca="false">VLOOKUP(B91,'SKU LIST'!$A$3:$G$71,5,FALSE())</f>
        <v>5</v>
      </c>
      <c r="F91" s="9" t="n">
        <v>0.02</v>
      </c>
      <c r="G91" s="11" t="n">
        <f aca="false">IF(E91&gt;0,(D91/E91)*F91,0)</f>
        <v>0.021</v>
      </c>
      <c r="H91" s="3"/>
    </row>
    <row r="92" customFormat="false" ht="15" hidden="false" customHeight="false" outlineLevel="0" collapsed="false">
      <c r="A92" s="6" t="s">
        <v>45</v>
      </c>
      <c r="B92" s="6" t="s">
        <v>189</v>
      </c>
      <c r="C92" s="6" t="str">
        <f aca="false">VLOOKUP(B92,'SKU LIST'!$A$3:$G$71,2,FALSE())</f>
        <v>Balsamic Glaze</v>
      </c>
      <c r="D92" s="12" t="n">
        <f aca="false">VLOOKUP(B92,'SKU LIST'!$A$3:$G$71,3,FALSE())</f>
        <v>10.49</v>
      </c>
      <c r="E92" s="10" t="n">
        <f aca="false">VLOOKUP(B92,'SKU LIST'!$A$3:$G$71,5,FALSE())</f>
        <v>9.1</v>
      </c>
      <c r="F92" s="10" t="n">
        <v>0.10989</v>
      </c>
      <c r="G92" s="12" t="n">
        <f aca="false">IF(E92&gt;0,(D92/E92)*F92,0)</f>
        <v>0.126675395604396</v>
      </c>
      <c r="H92" s="6"/>
    </row>
    <row r="93" customFormat="false" ht="15" hidden="false" customHeight="false" outlineLevel="0" collapsed="false">
      <c r="A93" s="3" t="s">
        <v>46</v>
      </c>
      <c r="B93" s="3" t="s">
        <v>149</v>
      </c>
      <c r="C93" s="3" t="str">
        <f aca="false">VLOOKUP(B93,'SKU LIST'!$A$3:$G$71,2,FALSE())</f>
        <v>Plain Bagel</v>
      </c>
      <c r="D93" s="11" t="n">
        <f aca="false">VLOOKUP(B93,'SKU LIST'!$A$3:$G$71,3,FALSE())</f>
        <v>7.79</v>
      </c>
      <c r="E93" s="9" t="n">
        <f aca="false">VLOOKUP(B93,'SKU LIST'!$A$3:$G$71,5,FALSE())</f>
        <v>24</v>
      </c>
      <c r="F93" s="9" t="n">
        <v>0.125</v>
      </c>
      <c r="G93" s="11" t="n">
        <f aca="false">IF(E93&gt;0,(D93/E93)*F93,0)</f>
        <v>0.0405729166666667</v>
      </c>
      <c r="H93" s="3"/>
    </row>
    <row r="94" customFormat="false" ht="15" hidden="false" customHeight="false" outlineLevel="0" collapsed="false">
      <c r="A94" s="6" t="s">
        <v>46</v>
      </c>
      <c r="B94" s="6" t="s">
        <v>136</v>
      </c>
      <c r="C94" s="6" t="str">
        <f aca="false">VLOOKUP(B94,'SKU LIST'!$A$3:$G$71,2,FALSE())</f>
        <v>Mozzarella</v>
      </c>
      <c r="D94" s="12" t="n">
        <f aca="false">VLOOKUP(B94,'SKU LIST'!$A$3:$G$71,3,FALSE())</f>
        <v>4</v>
      </c>
      <c r="E94" s="10" t="n">
        <f aca="false">VLOOKUP(B94,'SKU LIST'!$A$3:$G$71,5,FALSE())</f>
        <v>9</v>
      </c>
      <c r="F94" s="10" t="n">
        <v>0.222</v>
      </c>
      <c r="G94" s="12" t="n">
        <f aca="false">IF(E94&gt;0,(D94/E94)*F94,0)</f>
        <v>0.0986666666666667</v>
      </c>
      <c r="H94" s="6"/>
    </row>
    <row r="95" customFormat="false" ht="15" hidden="false" customHeight="false" outlineLevel="0" collapsed="false">
      <c r="A95" s="3" t="s">
        <v>46</v>
      </c>
      <c r="B95" s="3" t="s">
        <v>194</v>
      </c>
      <c r="C95" s="3" t="str">
        <f aca="false">VLOOKUP(B95,'SKU LIST'!$A$3:$G$71,2,FALSE())</f>
        <v>Marinara</v>
      </c>
      <c r="D95" s="11" t="n">
        <f aca="false">VLOOKUP(B95,'SKU LIST'!$A$3:$G$71,3,FALSE())</f>
        <v>2.75</v>
      </c>
      <c r="E95" s="9" t="n">
        <f aca="false">VLOOKUP(B95,'SKU LIST'!$A$3:$G$71,5,FALSE())</f>
        <v>24</v>
      </c>
      <c r="F95" s="9" t="n">
        <v>0.08333</v>
      </c>
      <c r="G95" s="11" t="n">
        <f aca="false">IF(E95&gt;0,(D95/E95)*F95,0)</f>
        <v>0.00954822916666667</v>
      </c>
      <c r="H95" s="3"/>
    </row>
    <row r="96" customFormat="false" ht="15" hidden="false" customHeight="false" outlineLevel="0" collapsed="false">
      <c r="A96" s="6" t="s">
        <v>47</v>
      </c>
      <c r="B96" s="6" t="s">
        <v>149</v>
      </c>
      <c r="C96" s="6" t="str">
        <f aca="false">VLOOKUP(B96,'SKU LIST'!$A$3:$G$71,2,FALSE())</f>
        <v>Plain Bagel</v>
      </c>
      <c r="D96" s="12" t="n">
        <f aca="false">VLOOKUP(B96,'SKU LIST'!$A$3:$G$71,3,FALSE())</f>
        <v>7.79</v>
      </c>
      <c r="E96" s="10" t="n">
        <f aca="false">VLOOKUP(B96,'SKU LIST'!$A$3:$G$71,5,FALSE())</f>
        <v>24</v>
      </c>
      <c r="F96" s="10" t="n">
        <v>0.125</v>
      </c>
      <c r="G96" s="12" t="n">
        <f aca="false">IF(E96&gt;0,(D96/E96)*F96,0)</f>
        <v>0.0405729166666667</v>
      </c>
      <c r="H96" s="6"/>
    </row>
    <row r="97" customFormat="false" ht="15" hidden="false" customHeight="false" outlineLevel="0" collapsed="false">
      <c r="A97" s="3" t="s">
        <v>47</v>
      </c>
      <c r="B97" s="3" t="s">
        <v>180</v>
      </c>
      <c r="C97" s="3" t="str">
        <f aca="false">VLOOKUP(B97,'SKU LIST'!$A$3:$G$71,2,FALSE())</f>
        <v>Pepperoni</v>
      </c>
      <c r="D97" s="11" t="n">
        <f aca="false">VLOOKUP(B97,'SKU LIST'!$A$3:$G$71,3,FALSE())</f>
        <v>9.99</v>
      </c>
      <c r="E97" s="9" t="n">
        <f aca="false">VLOOKUP(B97,'SKU LIST'!$A$3:$G$71,5,FALSE())</f>
        <v>16</v>
      </c>
      <c r="F97" s="9" t="n">
        <v>0.3125</v>
      </c>
      <c r="G97" s="11" t="n">
        <f aca="false">IF(E97&gt;0,(D97/E97)*F97,0)</f>
        <v>0.1951171875</v>
      </c>
      <c r="H97" s="3"/>
    </row>
    <row r="98" customFormat="false" ht="15" hidden="false" customHeight="false" outlineLevel="0" collapsed="false">
      <c r="A98" s="6" t="s">
        <v>47</v>
      </c>
      <c r="B98" s="6" t="s">
        <v>136</v>
      </c>
      <c r="C98" s="6" t="str">
        <f aca="false">VLOOKUP(B98,'SKU LIST'!$A$3:$G$71,2,FALSE())</f>
        <v>Mozzarella</v>
      </c>
      <c r="D98" s="12" t="n">
        <f aca="false">VLOOKUP(B98,'SKU LIST'!$A$3:$G$71,3,FALSE())</f>
        <v>4</v>
      </c>
      <c r="E98" s="10" t="n">
        <f aca="false">VLOOKUP(B98,'SKU LIST'!$A$3:$G$71,5,FALSE())</f>
        <v>9</v>
      </c>
      <c r="F98" s="10" t="n">
        <v>0.222</v>
      </c>
      <c r="G98" s="12" t="n">
        <f aca="false">IF(E98&gt;0,(D98/E98)*F98,0)</f>
        <v>0.0986666666666667</v>
      </c>
      <c r="H98" s="6"/>
    </row>
    <row r="99" customFormat="false" ht="15" hidden="false" customHeight="false" outlineLevel="0" collapsed="false">
      <c r="A99" s="3" t="s">
        <v>47</v>
      </c>
      <c r="B99" s="3" t="s">
        <v>194</v>
      </c>
      <c r="C99" s="3" t="str">
        <f aca="false">VLOOKUP(B99,'SKU LIST'!$A$3:$G$71,2,FALSE())</f>
        <v>Marinara</v>
      </c>
      <c r="D99" s="11" t="n">
        <f aca="false">VLOOKUP(B99,'SKU LIST'!$A$3:$G$71,3,FALSE())</f>
        <v>2.75</v>
      </c>
      <c r="E99" s="9" t="n">
        <f aca="false">VLOOKUP(B99,'SKU LIST'!$A$3:$G$71,5,FALSE())</f>
        <v>24</v>
      </c>
      <c r="F99" s="9" t="n">
        <v>0.08333</v>
      </c>
      <c r="G99" s="11" t="n">
        <f aca="false">IF(E99&gt;0,(D99/E99)*F99,0)</f>
        <v>0.00954822916666667</v>
      </c>
      <c r="H99" s="3"/>
    </row>
    <row r="100" customFormat="false" ht="15" hidden="false" customHeight="false" outlineLevel="0" collapsed="false">
      <c r="A100" s="6" t="s">
        <v>48</v>
      </c>
      <c r="B100" s="6" t="s">
        <v>149</v>
      </c>
      <c r="C100" s="6" t="str">
        <f aca="false">VLOOKUP(B100,'SKU LIST'!$A$3:$G$71,2,FALSE())</f>
        <v>Plain Bagel</v>
      </c>
      <c r="D100" s="12" t="n">
        <f aca="false">VLOOKUP(B100,'SKU LIST'!$A$3:$G$71,3,FALSE())</f>
        <v>7.79</v>
      </c>
      <c r="E100" s="10" t="n">
        <f aca="false">VLOOKUP(B100,'SKU LIST'!$A$3:$G$71,5,FALSE())</f>
        <v>24</v>
      </c>
      <c r="F100" s="10" t="n">
        <v>0.125</v>
      </c>
      <c r="G100" s="12" t="n">
        <f aca="false">IF(E100&gt;0,(D100/E100)*F100,0)</f>
        <v>0.0405729166666667</v>
      </c>
      <c r="H100" s="6"/>
    </row>
    <row r="101" customFormat="false" ht="15" hidden="false" customHeight="false" outlineLevel="0" collapsed="false">
      <c r="A101" s="3" t="s">
        <v>48</v>
      </c>
      <c r="B101" s="3" t="s">
        <v>176</v>
      </c>
      <c r="C101" s="3" t="str">
        <f aca="false">VLOOKUP(B101,'SKU LIST'!$A$3:$G$71,2,FALSE())</f>
        <v>Salmon</v>
      </c>
      <c r="D101" s="11" t="n">
        <f aca="false">VLOOKUP(B101,'SKU LIST'!$A$3:$G$71,3,FALSE())</f>
        <v>12.25</v>
      </c>
      <c r="E101" s="9" t="n">
        <f aca="false">VLOOKUP(B101,'SKU LIST'!$A$3:$G$71,5,FALSE())</f>
        <v>16</v>
      </c>
      <c r="F101" s="9" t="n">
        <v>0.16</v>
      </c>
      <c r="G101" s="11" t="n">
        <f aca="false">IF(E101&gt;0,(D101/E101)*F101,0)</f>
        <v>0.1225</v>
      </c>
      <c r="H101" s="3"/>
    </row>
    <row r="102" customFormat="false" ht="15" hidden="false" customHeight="false" outlineLevel="0" collapsed="false">
      <c r="A102" s="6" t="s">
        <v>48</v>
      </c>
      <c r="B102" s="6" t="s">
        <v>192</v>
      </c>
      <c r="C102" s="6" t="str">
        <f aca="false">VLOOKUP(B102,'SKU LIST'!$A$3:$G$71,2,FALSE())</f>
        <v>Capers</v>
      </c>
      <c r="D102" s="12" t="n">
        <f aca="false">VLOOKUP(B102,'SKU LIST'!$A$3:$G$71,3,FALSE())</f>
        <v>10.85</v>
      </c>
      <c r="E102" s="10" t="n">
        <f aca="false">VLOOKUP(B102,'SKU LIST'!$A$3:$G$71,5,FALSE())</f>
        <v>6</v>
      </c>
      <c r="F102" s="10" t="n">
        <v>0.16667</v>
      </c>
      <c r="G102" s="12" t="n">
        <f aca="false">IF(E102&gt;0,(D102/E102)*F102,0)</f>
        <v>0.301394916666667</v>
      </c>
      <c r="H102" s="6"/>
    </row>
    <row r="103" customFormat="false" ht="15" hidden="false" customHeight="false" outlineLevel="0" collapsed="false">
      <c r="A103" s="3" t="s">
        <v>48</v>
      </c>
      <c r="B103" s="3" t="s">
        <v>132</v>
      </c>
      <c r="C103" s="3" t="str">
        <f aca="false">VLOOKUP(B103,'SKU LIST'!$A$3:$G$71,2,FALSE())</f>
        <v>Cream Cheese</v>
      </c>
      <c r="D103" s="11" t="n">
        <f aca="false">VLOOKUP(B103,'SKU LIST'!$A$3:$G$71,3,FALSE())</f>
        <v>9.75</v>
      </c>
      <c r="E103" s="9" t="n">
        <f aca="false">VLOOKUP(B103,'SKU LIST'!$A$3:$G$71,5,FALSE())</f>
        <v>48</v>
      </c>
      <c r="F103" s="9" t="n">
        <v>0.14698</v>
      </c>
      <c r="G103" s="11" t="n">
        <f aca="false">IF(E103&gt;0,(D103/E103)*F103,0)</f>
        <v>0.0298553125</v>
      </c>
      <c r="H103" s="3"/>
    </row>
    <row r="104" customFormat="false" ht="15" hidden="false" customHeight="false" outlineLevel="0" collapsed="false">
      <c r="A104" s="6" t="s">
        <v>49</v>
      </c>
      <c r="B104" s="6" t="s">
        <v>198</v>
      </c>
      <c r="C104" s="6" t="str">
        <f aca="false">VLOOKUP(B104,'SKU LIST'!$A$3:$G$71,2,FALSE())</f>
        <v>All-Purpose Flour</v>
      </c>
      <c r="D104" s="12" t="n">
        <f aca="false">VLOOKUP(B104,'SKU LIST'!$A$3:$G$71,3,FALSE())</f>
        <v>17.25</v>
      </c>
      <c r="E104" s="10" t="n">
        <f aca="false">VLOOKUP(B104,'SKU LIST'!$A$3:$G$71,5,FALSE())</f>
        <v>400</v>
      </c>
      <c r="F104" s="10" t="n">
        <v>0.0485</v>
      </c>
      <c r="G104" s="12" t="n">
        <f aca="false">IF(E104&gt;0,(D104/E104)*F104,0)</f>
        <v>0.0020915625</v>
      </c>
      <c r="H104" s="6"/>
    </row>
    <row r="105" customFormat="false" ht="15" hidden="false" customHeight="false" outlineLevel="0" collapsed="false">
      <c r="A105" s="3" t="s">
        <v>49</v>
      </c>
      <c r="B105" s="3" t="s">
        <v>127</v>
      </c>
      <c r="C105" s="3" t="str">
        <f aca="false">VLOOKUP(B105,'SKU LIST'!$A$3:$G$71,2,FALSE())</f>
        <v>Eggs</v>
      </c>
      <c r="D105" s="11" t="n">
        <f aca="false">VLOOKUP(B105,'SKU LIST'!$A$3:$G$71,3,FALSE())</f>
        <v>1.95</v>
      </c>
      <c r="E105" s="9" t="n">
        <f aca="false">VLOOKUP(B105,'SKU LIST'!$A$3:$G$71,5,FALSE())</f>
        <v>40</v>
      </c>
      <c r="F105" s="9" t="n">
        <v>0.025</v>
      </c>
      <c r="G105" s="11" t="n">
        <f aca="false">IF(E105&gt;0,(D105/E105)*F105,0)</f>
        <v>0.00121875</v>
      </c>
      <c r="H105" s="3"/>
    </row>
    <row r="106" customFormat="false" ht="15" hidden="false" customHeight="false" outlineLevel="0" collapsed="false">
      <c r="A106" s="6" t="s">
        <v>49</v>
      </c>
      <c r="B106" s="6" t="s">
        <v>210</v>
      </c>
      <c r="C106" s="6" t="str">
        <f aca="false">VLOOKUP(B106,'SKU LIST'!$A$3:$G$71,2,FALSE())</f>
        <v>Vegetable Oil</v>
      </c>
      <c r="D106" s="12" t="n">
        <f aca="false">VLOOKUP(B106,'SKU LIST'!$A$3:$G$71,3,FALSE())</f>
        <v>7.75</v>
      </c>
      <c r="E106" s="10" t="n">
        <f aca="false">VLOOKUP(B106,'SKU LIST'!$A$3:$G$71,5,FALSE())</f>
        <v>3</v>
      </c>
      <c r="F106" s="10" t="n">
        <v>0.00521</v>
      </c>
      <c r="G106" s="12" t="n">
        <f aca="false">IF(E106&gt;0,(D106/E106)*F106,0)</f>
        <v>0.0134591666666667</v>
      </c>
      <c r="H106" s="6"/>
    </row>
    <row r="107" customFormat="false" ht="15" hidden="false" customHeight="false" outlineLevel="0" collapsed="false">
      <c r="A107" s="3" t="s">
        <v>49</v>
      </c>
      <c r="B107" s="3" t="s">
        <v>205</v>
      </c>
      <c r="C107" s="3" t="str">
        <f aca="false">VLOOKUP(B107,'SKU LIST'!$A$3:$G$71,2,FALSE())</f>
        <v>Powdered Sugar</v>
      </c>
      <c r="D107" s="11" t="n">
        <f aca="false">VLOOKUP(B107,'SKU LIST'!$A$3:$G$71,3,FALSE())</f>
        <v>7.39</v>
      </c>
      <c r="E107" s="9" t="n">
        <f aca="false">VLOOKUP(B107,'SKU LIST'!$A$3:$G$71,5,FALSE())</f>
        <v>32</v>
      </c>
      <c r="F107" s="9" t="n">
        <v>0.01042</v>
      </c>
      <c r="G107" s="11" t="n">
        <f aca="false">IF(E107&gt;0,(D107/E107)*F107,0)</f>
        <v>0.00240636875</v>
      </c>
      <c r="H107" s="3"/>
    </row>
    <row r="108" customFormat="false" ht="15" hidden="false" customHeight="false" outlineLevel="0" collapsed="false">
      <c r="A108" s="6" t="s">
        <v>50</v>
      </c>
      <c r="B108" s="6" t="s">
        <v>198</v>
      </c>
      <c r="C108" s="6" t="str">
        <f aca="false">VLOOKUP(B108,'SKU LIST'!$A$3:$G$71,2,FALSE())</f>
        <v>All-Purpose Flour</v>
      </c>
      <c r="D108" s="12" t="n">
        <f aca="false">VLOOKUP(B108,'SKU LIST'!$A$3:$G$71,3,FALSE())</f>
        <v>17.25</v>
      </c>
      <c r="E108" s="10" t="n">
        <f aca="false">VLOOKUP(B108,'SKU LIST'!$A$3:$G$71,5,FALSE())</f>
        <v>400</v>
      </c>
      <c r="F108" s="10" t="n">
        <v>0.0485</v>
      </c>
      <c r="G108" s="12" t="n">
        <f aca="false">IF(E108&gt;0,(D108/E108)*F108,0)</f>
        <v>0.0020915625</v>
      </c>
      <c r="H108" s="6"/>
    </row>
    <row r="109" customFormat="false" ht="15" hidden="false" customHeight="false" outlineLevel="0" collapsed="false">
      <c r="A109" s="3" t="s">
        <v>50</v>
      </c>
      <c r="B109" s="3" t="s">
        <v>127</v>
      </c>
      <c r="C109" s="3" t="str">
        <f aca="false">VLOOKUP(B109,'SKU LIST'!$A$3:$G$71,2,FALSE())</f>
        <v>Eggs</v>
      </c>
      <c r="D109" s="11" t="n">
        <f aca="false">VLOOKUP(B109,'SKU LIST'!$A$3:$G$71,3,FALSE())</f>
        <v>1.95</v>
      </c>
      <c r="E109" s="9" t="n">
        <f aca="false">VLOOKUP(B109,'SKU LIST'!$A$3:$G$71,5,FALSE())</f>
        <v>40</v>
      </c>
      <c r="F109" s="9" t="n">
        <v>0.025</v>
      </c>
      <c r="G109" s="11" t="n">
        <f aca="false">IF(E109&gt;0,(D109/E109)*F109,0)</f>
        <v>0.00121875</v>
      </c>
      <c r="H109" s="3"/>
    </row>
    <row r="110" customFormat="false" ht="15" hidden="false" customHeight="false" outlineLevel="0" collapsed="false">
      <c r="A110" s="6" t="s">
        <v>50</v>
      </c>
      <c r="B110" s="6" t="s">
        <v>210</v>
      </c>
      <c r="C110" s="6" t="str">
        <f aca="false">VLOOKUP(B110,'SKU LIST'!$A$3:$G$71,2,FALSE())</f>
        <v>Vegetable Oil</v>
      </c>
      <c r="D110" s="12" t="n">
        <f aca="false">VLOOKUP(B110,'SKU LIST'!$A$3:$G$71,3,FALSE())</f>
        <v>7.75</v>
      </c>
      <c r="E110" s="10" t="n">
        <f aca="false">VLOOKUP(B110,'SKU LIST'!$A$3:$G$71,5,FALSE())</f>
        <v>3</v>
      </c>
      <c r="F110" s="10" t="n">
        <v>0.00521</v>
      </c>
      <c r="G110" s="12" t="n">
        <f aca="false">IF(E110&gt;0,(D110/E110)*F110,0)</f>
        <v>0.0134591666666667</v>
      </c>
      <c r="H110" s="6"/>
    </row>
    <row r="111" customFormat="false" ht="15" hidden="false" customHeight="false" outlineLevel="0" collapsed="false">
      <c r="A111" s="3" t="s">
        <v>50</v>
      </c>
      <c r="B111" s="3" t="s">
        <v>88</v>
      </c>
      <c r="C111" s="3" t="str">
        <f aca="false">VLOOKUP(B111,'SKU LIST'!$A$3:$G$71,2,FALSE())</f>
        <v>Whipped Cream</v>
      </c>
      <c r="D111" s="11" t="n">
        <f aca="false">VLOOKUP(B111,'SKU LIST'!$A$3:$G$71,3,FALSE())</f>
        <v>3.49</v>
      </c>
      <c r="E111" s="9" t="n">
        <f aca="false">VLOOKUP(B111,'SKU LIST'!$A$3:$G$71,5,FALSE())</f>
        <v>6.5</v>
      </c>
      <c r="F111" s="9" t="n">
        <v>0.03846</v>
      </c>
      <c r="G111" s="11" t="n">
        <f aca="false">IF(E111&gt;0,(D111/E111)*F111,0)</f>
        <v>0.0206500615384615</v>
      </c>
      <c r="H111" s="3"/>
    </row>
    <row r="112" customFormat="false" ht="15" hidden="false" customHeight="false" outlineLevel="0" collapsed="false">
      <c r="A112" s="6" t="s">
        <v>50</v>
      </c>
      <c r="B112" s="6" t="s">
        <v>169</v>
      </c>
      <c r="C112" s="6" t="str">
        <f aca="false">VLOOKUP(B112,'SKU LIST'!$A$3:$G$71,2,FALSE())</f>
        <v>Strawberries</v>
      </c>
      <c r="D112" s="12" t="n">
        <f aca="false">VLOOKUP(B112,'SKU LIST'!$A$3:$G$71,3,FALSE())</f>
        <v>5.49</v>
      </c>
      <c r="E112" s="10" t="n">
        <f aca="false">VLOOKUP(B112,'SKU LIST'!$A$3:$G$71,5,FALSE())</f>
        <v>1</v>
      </c>
      <c r="F112" s="10" t="n">
        <v>0.125</v>
      </c>
      <c r="G112" s="12" t="n">
        <f aca="false">IF(E112&gt;0,(D112/E112)*F112,0)</f>
        <v>0.68625</v>
      </c>
      <c r="H112" s="6"/>
    </row>
    <row r="113" customFormat="false" ht="15" hidden="false" customHeight="false" outlineLevel="0" collapsed="false">
      <c r="A113" s="3" t="s">
        <v>50</v>
      </c>
      <c r="B113" s="3" t="s">
        <v>171</v>
      </c>
      <c r="C113" s="3" t="str">
        <f aca="false">VLOOKUP(B113,'SKU LIST'!$A$3:$G$71,2,FALSE())</f>
        <v>Blueberries</v>
      </c>
      <c r="D113" s="11" t="n">
        <f aca="false">VLOOKUP(B113,'SKU LIST'!$A$3:$G$71,3,FALSE())</f>
        <v>6.99</v>
      </c>
      <c r="E113" s="9" t="n">
        <f aca="false">VLOOKUP(B113,'SKU LIST'!$A$3:$G$71,5,FALSE())</f>
        <v>1</v>
      </c>
      <c r="F113" s="9" t="n">
        <v>0.125</v>
      </c>
      <c r="G113" s="11" t="n">
        <f aca="false">IF(E113&gt;0,(D113/E113)*F113,0)</f>
        <v>0.87375</v>
      </c>
      <c r="H113" s="3"/>
    </row>
    <row r="114" customFormat="false" ht="15" hidden="false" customHeight="false" outlineLevel="0" collapsed="false">
      <c r="A114" s="6" t="s">
        <v>50</v>
      </c>
      <c r="B114" s="6" t="s">
        <v>125</v>
      </c>
      <c r="C114" s="6" t="str">
        <f aca="false">VLOOKUP(B114,'SKU LIST'!$A$3:$G$71,2,FALSE())</f>
        <v>Maple Syrup</v>
      </c>
      <c r="D114" s="12" t="n">
        <f aca="false">VLOOKUP(B114,'SKU LIST'!$A$3:$G$71,3,FALSE())</f>
        <v>15.25</v>
      </c>
      <c r="E114" s="10" t="n">
        <f aca="false">VLOOKUP(B114,'SKU LIST'!$A$3:$G$71,5,FALSE())</f>
        <v>32</v>
      </c>
      <c r="F114" s="10" t="n">
        <v>0.01042</v>
      </c>
      <c r="G114" s="12" t="n">
        <f aca="false">IF(E114&gt;0,(D114/E114)*F114,0)</f>
        <v>0.00496578125</v>
      </c>
      <c r="H114" s="6"/>
    </row>
    <row r="115" customFormat="false" ht="15" hidden="false" customHeight="false" outlineLevel="0" collapsed="false">
      <c r="A115" s="3" t="s">
        <v>51</v>
      </c>
      <c r="B115" s="3" t="s">
        <v>134</v>
      </c>
      <c r="C115" s="3" t="str">
        <f aca="false">VLOOKUP(B115,'SKU LIST'!$A$3:$G$71,2,FALSE())</f>
        <v>Greek Yogurt</v>
      </c>
      <c r="D115" s="11" t="n">
        <f aca="false">VLOOKUP(B115,'SKU LIST'!$A$3:$G$71,3,FALSE())</f>
        <v>7.59</v>
      </c>
      <c r="E115" s="9" t="n">
        <f aca="false">VLOOKUP(B115,'SKU LIST'!$A$3:$G$71,5,FALSE())</f>
        <v>48</v>
      </c>
      <c r="F115" s="9" t="n">
        <v>0.14698</v>
      </c>
      <c r="G115" s="11" t="n">
        <f aca="false">IF(E115&gt;0,(D115/E115)*F115,0)</f>
        <v>0.0232412125</v>
      </c>
      <c r="H115" s="3"/>
    </row>
    <row r="116" customFormat="false" ht="15" hidden="false" customHeight="false" outlineLevel="0" collapsed="false">
      <c r="A116" s="6" t="s">
        <v>51</v>
      </c>
      <c r="B116" s="6" t="s">
        <v>169</v>
      </c>
      <c r="C116" s="6" t="str">
        <f aca="false">VLOOKUP(B116,'SKU LIST'!$A$3:$G$71,2,FALSE())</f>
        <v>Strawberries</v>
      </c>
      <c r="D116" s="12" t="n">
        <f aca="false">VLOOKUP(B116,'SKU LIST'!$A$3:$G$71,3,FALSE())</f>
        <v>5.49</v>
      </c>
      <c r="E116" s="10" t="n">
        <f aca="false">VLOOKUP(B116,'SKU LIST'!$A$3:$G$71,5,FALSE())</f>
        <v>1</v>
      </c>
      <c r="F116" s="10" t="n">
        <v>0.125</v>
      </c>
      <c r="G116" s="12" t="n">
        <f aca="false">IF(E116&gt;0,(D116/E116)*F116,0)</f>
        <v>0.68625</v>
      </c>
      <c r="H116" s="6"/>
    </row>
    <row r="117" customFormat="false" ht="15" hidden="false" customHeight="false" outlineLevel="0" collapsed="false">
      <c r="A117" s="3" t="s">
        <v>51</v>
      </c>
      <c r="B117" s="3" t="s">
        <v>171</v>
      </c>
      <c r="C117" s="3" t="str">
        <f aca="false">VLOOKUP(B117,'SKU LIST'!$A$3:$G$71,2,FALSE())</f>
        <v>Blueberries</v>
      </c>
      <c r="D117" s="11" t="n">
        <f aca="false">VLOOKUP(B117,'SKU LIST'!$A$3:$G$71,3,FALSE())</f>
        <v>6.99</v>
      </c>
      <c r="E117" s="9" t="n">
        <f aca="false">VLOOKUP(B117,'SKU LIST'!$A$3:$G$71,5,FALSE())</f>
        <v>1</v>
      </c>
      <c r="F117" s="9" t="n">
        <v>0.125</v>
      </c>
      <c r="G117" s="11" t="n">
        <f aca="false">IF(E117&gt;0,(D117/E117)*F117,0)</f>
        <v>0.87375</v>
      </c>
      <c r="H117" s="3"/>
    </row>
    <row r="118" customFormat="false" ht="15" hidden="false" customHeight="false" outlineLevel="0" collapsed="false">
      <c r="A118" s="6" t="s">
        <v>51</v>
      </c>
      <c r="B118" s="6" t="s">
        <v>166</v>
      </c>
      <c r="C118" s="6" t="str">
        <f aca="false">VLOOKUP(B118,'SKU LIST'!$A$3:$G$71,2,FALSE())</f>
        <v>Bananas</v>
      </c>
      <c r="D118" s="12" t="n">
        <f aca="false">VLOOKUP(B118,'SKU LIST'!$A$3:$G$71,3,FALSE())</f>
        <v>2.99</v>
      </c>
      <c r="E118" s="10" t="n">
        <f aca="false">VLOOKUP(B118,'SKU LIST'!$A$3:$G$71,5,FALSE())</f>
        <v>8</v>
      </c>
      <c r="F118" s="10" t="n">
        <v>0.125</v>
      </c>
      <c r="G118" s="12" t="n">
        <f aca="false">IF(E118&gt;0,(D118/E118)*F118,0)</f>
        <v>0.04671875</v>
      </c>
      <c r="H118" s="6"/>
    </row>
    <row r="119" customFormat="false" ht="15" hidden="false" customHeight="false" outlineLevel="0" collapsed="false">
      <c r="A119" s="3" t="s">
        <v>51</v>
      </c>
      <c r="B119" s="3" t="s">
        <v>123</v>
      </c>
      <c r="C119" s="3" t="str">
        <f aca="false">VLOOKUP(B119,'SKU LIST'!$A$3:$G$71,2,FALSE())</f>
        <v>Honey</v>
      </c>
      <c r="D119" s="11" t="n">
        <f aca="false">VLOOKUP(B119,'SKU LIST'!$A$3:$G$71,3,FALSE())</f>
        <v>16.25</v>
      </c>
      <c r="E119" s="9" t="n">
        <f aca="false">VLOOKUP(B119,'SKU LIST'!$A$3:$G$71,5,FALSE())</f>
        <v>5</v>
      </c>
      <c r="F119" s="9" t="n">
        <v>0.0125</v>
      </c>
      <c r="G119" s="11" t="n">
        <f aca="false">IF(E119&gt;0,(D119/E119)*F119,0)</f>
        <v>0.040625</v>
      </c>
      <c r="H119" s="3"/>
    </row>
    <row r="120" customFormat="false" ht="15" hidden="false" customHeight="false" outlineLevel="0" collapsed="false">
      <c r="A120" s="6" t="s">
        <v>51</v>
      </c>
      <c r="B120" s="6" t="s">
        <v>213</v>
      </c>
      <c r="C120" s="6" t="str">
        <f aca="false">VLOOKUP(B120,'SKU LIST'!$A$3:$G$71,2,FALSE())</f>
        <v>Granola</v>
      </c>
      <c r="D120" s="12" t="n">
        <f aca="false">VLOOKUP(B120,'SKU LIST'!$A$3:$G$71,3,FALSE())</f>
        <v>5.55</v>
      </c>
      <c r="E120" s="10" t="n">
        <f aca="false">VLOOKUP(B120,'SKU LIST'!$A$3:$G$71,5,FALSE())</f>
        <v>32</v>
      </c>
      <c r="F120" s="10" t="n">
        <v>0.01042</v>
      </c>
      <c r="G120" s="12" t="n">
        <f aca="false">IF(E120&gt;0,(D120/E120)*F120,0)</f>
        <v>0.00180721875</v>
      </c>
      <c r="H120" s="6"/>
    </row>
    <row r="121" customFormat="false" ht="15" hidden="false" customHeight="false" outlineLevel="0" collapsed="false">
      <c r="A121" s="3" t="s">
        <v>52</v>
      </c>
      <c r="B121" s="3" t="s">
        <v>156</v>
      </c>
      <c r="C121" s="3" t="str">
        <f aca="false">VLOOKUP(B121,'SKU LIST'!$A$3:$G$71,2,FALSE())</f>
        <v>Tomatoes</v>
      </c>
      <c r="D121" s="11" t="n">
        <f aca="false">VLOOKUP(B121,'SKU LIST'!$A$3:$G$71,3,FALSE())</f>
        <v>1.55</v>
      </c>
      <c r="E121" s="9" t="n">
        <f aca="false">VLOOKUP(B121,'SKU LIST'!$A$3:$G$71,5,FALSE())</f>
        <v>8</v>
      </c>
      <c r="F121" s="9" t="n">
        <v>0.125</v>
      </c>
      <c r="G121" s="11" t="n">
        <f aca="false">IF(E121&gt;0,(D121/E121)*F121,0)</f>
        <v>0.02421875</v>
      </c>
      <c r="H121" s="3"/>
    </row>
    <row r="122" customFormat="false" ht="15" hidden="false" customHeight="false" outlineLevel="0" collapsed="false">
      <c r="A122" s="6" t="s">
        <v>52</v>
      </c>
      <c r="B122" s="6" t="s">
        <v>136</v>
      </c>
      <c r="C122" s="6" t="str">
        <f aca="false">VLOOKUP(B122,'SKU LIST'!$A$3:$G$71,2,FALSE())</f>
        <v>Mozzarella</v>
      </c>
      <c r="D122" s="12" t="n">
        <f aca="false">VLOOKUP(B122,'SKU LIST'!$A$3:$G$71,3,FALSE())</f>
        <v>4</v>
      </c>
      <c r="E122" s="10" t="n">
        <f aca="false">VLOOKUP(B122,'SKU LIST'!$A$3:$G$71,5,FALSE())</f>
        <v>9</v>
      </c>
      <c r="F122" s="10" t="n">
        <v>0.222</v>
      </c>
      <c r="G122" s="12" t="n">
        <f aca="false">IF(E122&gt;0,(D122/E122)*F122,0)</f>
        <v>0.0986666666666667</v>
      </c>
      <c r="H122" s="6"/>
    </row>
    <row r="123" customFormat="false" ht="15" hidden="false" customHeight="false" outlineLevel="0" collapsed="false">
      <c r="A123" s="3" t="s">
        <v>52</v>
      </c>
      <c r="B123" s="3" t="s">
        <v>163</v>
      </c>
      <c r="C123" s="3" t="str">
        <f aca="false">VLOOKUP(B123,'SKU LIST'!$A$3:$G$71,2,FALSE())</f>
        <v>Basil</v>
      </c>
      <c r="D123" s="11" t="n">
        <f aca="false">VLOOKUP(B123,'SKU LIST'!$A$3:$G$71,3,FALSE())</f>
        <v>5.25</v>
      </c>
      <c r="E123" s="9" t="n">
        <f aca="false">VLOOKUP(B123,'SKU LIST'!$A$3:$G$71,5,FALSE())</f>
        <v>5</v>
      </c>
      <c r="F123" s="9" t="n">
        <v>0.02</v>
      </c>
      <c r="G123" s="11" t="n">
        <f aca="false">IF(E123&gt;0,(D123/E123)*F123,0)</f>
        <v>0.021</v>
      </c>
      <c r="H123" s="3"/>
    </row>
    <row r="124" customFormat="false" ht="15" hidden="false" customHeight="false" outlineLevel="0" collapsed="false">
      <c r="A124" s="6" t="s">
        <v>52</v>
      </c>
      <c r="B124" s="6" t="s">
        <v>189</v>
      </c>
      <c r="C124" s="6" t="str">
        <f aca="false">VLOOKUP(B124,'SKU LIST'!$A$3:$G$71,2,FALSE())</f>
        <v>Balsamic Glaze</v>
      </c>
      <c r="D124" s="12" t="n">
        <f aca="false">VLOOKUP(B124,'SKU LIST'!$A$3:$G$71,3,FALSE())</f>
        <v>10.49</v>
      </c>
      <c r="E124" s="10" t="n">
        <f aca="false">VLOOKUP(B124,'SKU LIST'!$A$3:$G$71,5,FALSE())</f>
        <v>9.1</v>
      </c>
      <c r="F124" s="10" t="n">
        <v>0.10989</v>
      </c>
      <c r="G124" s="12" t="n">
        <f aca="false">IF(E124&gt;0,(D124/E124)*F124,0)</f>
        <v>0.126675395604396</v>
      </c>
      <c r="H124" s="6"/>
    </row>
    <row r="125" customFormat="false" ht="15" hidden="false" customHeight="false" outlineLevel="0" collapsed="false">
      <c r="A125" s="3" t="s">
        <v>53</v>
      </c>
      <c r="B125" s="3" t="s">
        <v>222</v>
      </c>
      <c r="C125" s="3" t="str">
        <f aca="false">VLOOKUP(B125,'SKU LIST'!$A$3:$G$71,2,FALSE())</f>
        <v>Bean Soup Base</v>
      </c>
      <c r="D125" s="11" t="n">
        <f aca="false">VLOOKUP(B125,'SKU LIST'!$A$3:$G$71,3,FALSE())</f>
        <v>4.25</v>
      </c>
      <c r="E125" s="9" t="n">
        <f aca="false">VLOOKUP(B125,'SKU LIST'!$A$3:$G$71,5,FALSE())</f>
        <v>1</v>
      </c>
      <c r="F125" s="9" t="n">
        <v>1</v>
      </c>
      <c r="G125" s="11" t="n">
        <f aca="false">IF(E125&gt;0,(D125/E125)*F125,0)</f>
        <v>4.25</v>
      </c>
      <c r="H125" s="3"/>
    </row>
    <row r="126" customFormat="false" ht="15" hidden="false" customHeight="false" outlineLevel="0" collapsed="false">
      <c r="A126" s="6" t="s">
        <v>54</v>
      </c>
      <c r="B126" s="6" t="s">
        <v>225</v>
      </c>
      <c r="C126" s="6" t="str">
        <f aca="false">VLOOKUP(B126,'SKU LIST'!$A$3:$G$71,2,FALSE())</f>
        <v>Tomato Bisque Base</v>
      </c>
      <c r="D126" s="12" t="n">
        <f aca="false">VLOOKUP(B126,'SKU LIST'!$A$3:$G$71,3,FALSE())</f>
        <v>2</v>
      </c>
      <c r="E126" s="10" t="n">
        <f aca="false">VLOOKUP(B126,'SKU LIST'!$A$3:$G$71,5,FALSE())</f>
        <v>1</v>
      </c>
      <c r="F126" s="10" t="n">
        <v>1</v>
      </c>
      <c r="G126" s="12" t="n">
        <f aca="false">IF(E126&gt;0,(D126/E126)*F126,0)</f>
        <v>2</v>
      </c>
      <c r="H126" s="6"/>
    </row>
    <row r="127" customFormat="false" ht="15" hidden="false" customHeight="false" outlineLevel="0" collapsed="false">
      <c r="A127" s="3" t="s">
        <v>55</v>
      </c>
      <c r="B127" s="3" t="s">
        <v>227</v>
      </c>
      <c r="C127" s="3" t="str">
        <f aca="false">VLOOKUP(B127,'SKU LIST'!$A$3:$G$71,2,FALSE())</f>
        <v>Chowder Base</v>
      </c>
      <c r="D127" s="11" t="n">
        <f aca="false">VLOOKUP(B127,'SKU LIST'!$A$3:$G$71,3,FALSE())</f>
        <v>3.9</v>
      </c>
      <c r="E127" s="9" t="n">
        <f aca="false">VLOOKUP(B127,'SKU LIST'!$A$3:$G$71,5,FALSE())</f>
        <v>1</v>
      </c>
      <c r="F127" s="9" t="n">
        <v>1</v>
      </c>
      <c r="G127" s="11" t="n">
        <f aca="false">IF(E127&gt;0,(D127/E127)*F127,0)</f>
        <v>3.9</v>
      </c>
      <c r="H127" s="3"/>
    </row>
    <row r="128" customFormat="false" ht="15" hidden="false" customHeight="false" outlineLevel="0" collapsed="false">
      <c r="A128" s="6" t="s">
        <v>56</v>
      </c>
      <c r="B128" s="6" t="s">
        <v>147</v>
      </c>
      <c r="C128" s="6" t="str">
        <f aca="false">VLOOKUP(B128,'SKU LIST'!$A$3:$G$71,2,FALSE())</f>
        <v>Crepe Batter</v>
      </c>
      <c r="D128" s="12" t="n">
        <f aca="false">VLOOKUP(B128,'SKU LIST'!$A$3:$G$71,3,FALSE())</f>
        <v>0.5</v>
      </c>
      <c r="E128" s="10" t="n">
        <f aca="false">VLOOKUP(B128,'SKU LIST'!$A$3:$G$71,5,FALSE())</f>
        <v>1</v>
      </c>
      <c r="F128" s="10" t="n">
        <v>1</v>
      </c>
      <c r="G128" s="12" t="n">
        <f aca="false">IF(E128&gt;0,(D128/E128)*F128,0)</f>
        <v>0.5</v>
      </c>
      <c r="H128" s="6"/>
    </row>
    <row r="129" customFormat="false" ht="15" hidden="false" customHeight="false" outlineLevel="0" collapsed="false">
      <c r="A129" s="3" t="s">
        <v>56</v>
      </c>
      <c r="B129" s="3" t="s">
        <v>169</v>
      </c>
      <c r="C129" s="3" t="str">
        <f aca="false">VLOOKUP(B129,'SKU LIST'!$A$3:$G$71,2,FALSE())</f>
        <v>Strawberries</v>
      </c>
      <c r="D129" s="11" t="n">
        <f aca="false">VLOOKUP(B129,'SKU LIST'!$A$3:$G$71,3,FALSE())</f>
        <v>5.49</v>
      </c>
      <c r="E129" s="9" t="n">
        <f aca="false">VLOOKUP(B129,'SKU LIST'!$A$3:$G$71,5,FALSE())</f>
        <v>1</v>
      </c>
      <c r="F129" s="9" t="n">
        <v>0.125</v>
      </c>
      <c r="G129" s="11" t="n">
        <f aca="false">IF(E129&gt;0,(D129/E129)*F129,0)</f>
        <v>0.68625</v>
      </c>
      <c r="H129" s="3"/>
    </row>
    <row r="130" customFormat="false" ht="15" hidden="false" customHeight="false" outlineLevel="0" collapsed="false">
      <c r="A130" s="6" t="s">
        <v>56</v>
      </c>
      <c r="B130" s="6" t="s">
        <v>217</v>
      </c>
      <c r="C130" s="6" t="str">
        <f aca="false">VLOOKUP(B130,'SKU LIST'!$A$3:$G$71,2,FALSE())</f>
        <v>Nut Butter Spread</v>
      </c>
      <c r="D130" s="12" t="n">
        <f aca="false">VLOOKUP(B130,'SKU LIST'!$A$3:$G$71,3,FALSE())</f>
        <v>12.5</v>
      </c>
      <c r="E130" s="10" t="n">
        <f aca="false">VLOOKUP(B130,'SKU LIST'!$A$3:$G$71,5,FALSE())</f>
        <v>33.5</v>
      </c>
      <c r="F130" s="10" t="n">
        <v>0.0221</v>
      </c>
      <c r="G130" s="12" t="n">
        <f aca="false">IF(E130&gt;0,(D130/E130)*F130,0)</f>
        <v>0.00824626865671642</v>
      </c>
      <c r="H130" s="6"/>
    </row>
    <row r="131" customFormat="false" ht="15" hidden="false" customHeight="false" outlineLevel="0" collapsed="false">
      <c r="A131" s="3" t="s">
        <v>57</v>
      </c>
      <c r="B131" s="3" t="s">
        <v>147</v>
      </c>
      <c r="C131" s="3" t="str">
        <f aca="false">VLOOKUP(B131,'SKU LIST'!$A$3:$G$71,2,FALSE())</f>
        <v>Crepe Batter</v>
      </c>
      <c r="D131" s="11" t="n">
        <f aca="false">VLOOKUP(B131,'SKU LIST'!$A$3:$G$71,3,FALSE())</f>
        <v>0.5</v>
      </c>
      <c r="E131" s="9" t="n">
        <f aca="false">VLOOKUP(B131,'SKU LIST'!$A$3:$G$71,5,FALSE())</f>
        <v>1</v>
      </c>
      <c r="F131" s="9" t="n">
        <v>1</v>
      </c>
      <c r="G131" s="11" t="n">
        <f aca="false">IF(E131&gt;0,(D131/E131)*F131,0)</f>
        <v>0.5</v>
      </c>
      <c r="H131" s="3"/>
    </row>
    <row r="132" customFormat="false" ht="15" hidden="false" customHeight="false" outlineLevel="0" collapsed="false">
      <c r="A132" s="6" t="s">
        <v>57</v>
      </c>
      <c r="B132" s="6" t="s">
        <v>166</v>
      </c>
      <c r="C132" s="6" t="str">
        <f aca="false">VLOOKUP(B132,'SKU LIST'!$A$3:$G$71,2,FALSE())</f>
        <v>Bananas</v>
      </c>
      <c r="D132" s="12" t="n">
        <f aca="false">VLOOKUP(B132,'SKU LIST'!$A$3:$G$71,3,FALSE())</f>
        <v>2.99</v>
      </c>
      <c r="E132" s="10" t="n">
        <f aca="false">VLOOKUP(B132,'SKU LIST'!$A$3:$G$71,5,FALSE())</f>
        <v>8</v>
      </c>
      <c r="F132" s="10" t="n">
        <v>0.125</v>
      </c>
      <c r="G132" s="12" t="n">
        <f aca="false">IF(E132&gt;0,(D132/E132)*F132,0)</f>
        <v>0.04671875</v>
      </c>
      <c r="H132" s="6"/>
    </row>
    <row r="133" customFormat="false" ht="15" hidden="false" customHeight="false" outlineLevel="0" collapsed="false">
      <c r="A133" s="3" t="s">
        <v>57</v>
      </c>
      <c r="B133" s="3" t="s">
        <v>217</v>
      </c>
      <c r="C133" s="3" t="str">
        <f aca="false">VLOOKUP(B133,'SKU LIST'!$A$3:$G$71,2,FALSE())</f>
        <v>Nut Butter Spread</v>
      </c>
      <c r="D133" s="11" t="n">
        <f aca="false">VLOOKUP(B133,'SKU LIST'!$A$3:$G$71,3,FALSE())</f>
        <v>12.5</v>
      </c>
      <c r="E133" s="9" t="n">
        <f aca="false">VLOOKUP(B133,'SKU LIST'!$A$3:$G$71,5,FALSE())</f>
        <v>33.5</v>
      </c>
      <c r="F133" s="9" t="n">
        <v>0.0221</v>
      </c>
      <c r="G133" s="11" t="n">
        <f aca="false">IF(E133&gt;0,(D133/E133)*F133,0)</f>
        <v>0.00824626865671642</v>
      </c>
      <c r="H133" s="3"/>
    </row>
    <row r="134" customFormat="false" ht="15" hidden="false" customHeight="false" outlineLevel="0" collapsed="false">
      <c r="A134" s="6" t="s">
        <v>58</v>
      </c>
      <c r="B134" s="6" t="s">
        <v>147</v>
      </c>
      <c r="C134" s="6" t="str">
        <f aca="false">VLOOKUP(B134,'SKU LIST'!$A$3:$G$71,2,FALSE())</f>
        <v>Crepe Batter</v>
      </c>
      <c r="D134" s="12" t="n">
        <f aca="false">VLOOKUP(B134,'SKU LIST'!$A$3:$G$71,3,FALSE())</f>
        <v>0.5</v>
      </c>
      <c r="E134" s="10" t="n">
        <f aca="false">VLOOKUP(B134,'SKU LIST'!$A$3:$G$71,5,FALSE())</f>
        <v>1</v>
      </c>
      <c r="F134" s="10" t="n">
        <v>1</v>
      </c>
      <c r="G134" s="12" t="n">
        <f aca="false">IF(E134&gt;0,(D134/E134)*F134,0)</f>
        <v>0.5</v>
      </c>
      <c r="H134" s="6"/>
    </row>
    <row r="135" customFormat="false" ht="15" hidden="false" customHeight="false" outlineLevel="0" collapsed="false">
      <c r="A135" s="3" t="s">
        <v>58</v>
      </c>
      <c r="B135" s="3" t="s">
        <v>173</v>
      </c>
      <c r="C135" s="3" t="str">
        <f aca="false">VLOOKUP(B135,'SKU LIST'!$A$3:$G$71,2,FALSE())</f>
        <v>Ham</v>
      </c>
      <c r="D135" s="11" t="n">
        <f aca="false">VLOOKUP(B135,'SKU LIST'!$A$3:$G$71,3,FALSE())</f>
        <v>9.99</v>
      </c>
      <c r="E135" s="9" t="n">
        <f aca="false">VLOOKUP(B135,'SKU LIST'!$A$3:$G$71,5,FALSE())</f>
        <v>16</v>
      </c>
      <c r="F135" s="9" t="n">
        <v>0.125</v>
      </c>
      <c r="G135" s="11" t="n">
        <f aca="false">IF(E135&gt;0,(D135/E135)*F135,0)</f>
        <v>0.078046875</v>
      </c>
      <c r="H135" s="3"/>
    </row>
    <row r="136" customFormat="false" ht="15" hidden="false" customHeight="false" outlineLevel="0" collapsed="false">
      <c r="A136" s="6" t="s">
        <v>58</v>
      </c>
      <c r="B136" s="6" t="s">
        <v>140</v>
      </c>
      <c r="C136" s="6" t="str">
        <f aca="false">VLOOKUP(B136,'SKU LIST'!$A$3:$G$71,2,FALSE())</f>
        <v>Cheddar</v>
      </c>
      <c r="D136" s="12" t="n">
        <f aca="false">VLOOKUP(B136,'SKU LIST'!$A$3:$G$71,3,FALSE())</f>
        <v>9</v>
      </c>
      <c r="E136" s="10" t="n">
        <f aca="false">VLOOKUP(B136,'SKU LIST'!$A$3:$G$71,5,FALSE())</f>
        <v>24</v>
      </c>
      <c r="F136" s="10" t="n">
        <v>0.08333</v>
      </c>
      <c r="G136" s="12" t="n">
        <f aca="false">IF(E136&gt;0,(D136/E136)*F136,0)</f>
        <v>0.03124875</v>
      </c>
      <c r="H136" s="6"/>
    </row>
    <row r="137" customFormat="false" ht="15" hidden="false" customHeight="false" outlineLevel="0" collapsed="false">
      <c r="A137" s="3" t="s">
        <v>59</v>
      </c>
      <c r="B137" s="3" t="s">
        <v>147</v>
      </c>
      <c r="C137" s="3" t="str">
        <f aca="false">VLOOKUP(B137,'SKU LIST'!$A$3:$G$71,2,FALSE())</f>
        <v>Crepe Batter</v>
      </c>
      <c r="D137" s="11" t="n">
        <f aca="false">VLOOKUP(B137,'SKU LIST'!$A$3:$G$71,3,FALSE())</f>
        <v>0.5</v>
      </c>
      <c r="E137" s="9" t="n">
        <f aca="false">VLOOKUP(B137,'SKU LIST'!$A$3:$G$71,5,FALSE())</f>
        <v>1</v>
      </c>
      <c r="F137" s="9" t="n">
        <v>1</v>
      </c>
      <c r="G137" s="11" t="n">
        <f aca="false">IF(E137&gt;0,(D137/E137)*F137,0)</f>
        <v>0.5</v>
      </c>
      <c r="H137" s="3"/>
    </row>
    <row r="138" customFormat="false" ht="15" hidden="false" customHeight="false" outlineLevel="0" collapsed="false">
      <c r="A138" s="6" t="s">
        <v>59</v>
      </c>
      <c r="B138" s="6" t="s">
        <v>136</v>
      </c>
      <c r="C138" s="6" t="str">
        <f aca="false">VLOOKUP(B138,'SKU LIST'!$A$3:$G$71,2,FALSE())</f>
        <v>Mozzarella</v>
      </c>
      <c r="D138" s="12" t="n">
        <f aca="false">VLOOKUP(B138,'SKU LIST'!$A$3:$G$71,3,FALSE())</f>
        <v>4</v>
      </c>
      <c r="E138" s="10" t="n">
        <f aca="false">VLOOKUP(B138,'SKU LIST'!$A$3:$G$71,5,FALSE())</f>
        <v>9</v>
      </c>
      <c r="F138" s="10" t="n">
        <v>0.222</v>
      </c>
      <c r="G138" s="12" t="n">
        <f aca="false">IF(E138&gt;0,(D138/E138)*F138,0)</f>
        <v>0.0986666666666667</v>
      </c>
      <c r="H138" s="6"/>
    </row>
    <row r="139" customFormat="false" ht="15" hidden="false" customHeight="false" outlineLevel="0" collapsed="false">
      <c r="A139" s="3" t="s">
        <v>59</v>
      </c>
      <c r="B139" s="3" t="s">
        <v>156</v>
      </c>
      <c r="C139" s="3" t="str">
        <f aca="false">VLOOKUP(B139,'SKU LIST'!$A$3:$G$71,2,FALSE())</f>
        <v>Tomatoes</v>
      </c>
      <c r="D139" s="11" t="n">
        <f aca="false">VLOOKUP(B139,'SKU LIST'!$A$3:$G$71,3,FALSE())</f>
        <v>1.55</v>
      </c>
      <c r="E139" s="9" t="n">
        <f aca="false">VLOOKUP(B139,'SKU LIST'!$A$3:$G$71,5,FALSE())</f>
        <v>8</v>
      </c>
      <c r="F139" s="9" t="n">
        <v>0.125</v>
      </c>
      <c r="G139" s="11" t="n">
        <f aca="false">IF(E139&gt;0,(D139/E139)*F139,0)</f>
        <v>0.02421875</v>
      </c>
      <c r="H139" s="3"/>
    </row>
    <row r="140" customFormat="false" ht="15" hidden="false" customHeight="false" outlineLevel="0" collapsed="false">
      <c r="A140" s="6" t="s">
        <v>59</v>
      </c>
      <c r="B140" s="6" t="s">
        <v>185</v>
      </c>
      <c r="C140" s="6" t="str">
        <f aca="false">VLOOKUP(B140,'SKU LIST'!$A$3:$G$71,2,FALSE())</f>
        <v>Pesto</v>
      </c>
      <c r="D140" s="12" t="n">
        <f aca="false">VLOOKUP(B140,'SKU LIST'!$A$3:$G$71,3,FALSE())</f>
        <v>10.49</v>
      </c>
      <c r="E140" s="10" t="n">
        <f aca="false">VLOOKUP(B140,'SKU LIST'!$A$3:$G$71,5,FALSE())</f>
        <v>8</v>
      </c>
      <c r="F140" s="10" t="n">
        <v>0.125</v>
      </c>
      <c r="G140" s="12" t="n">
        <f aca="false">IF(E140&gt;0,(D140/E140)*F140,0)</f>
        <v>0.16390625</v>
      </c>
      <c r="H140" s="6"/>
    </row>
    <row r="141" customFormat="false" ht="15" hidden="false" customHeight="false" outlineLevel="0" collapsed="false">
      <c r="A141" s="3" t="s">
        <v>60</v>
      </c>
      <c r="B141" s="3" t="s">
        <v>147</v>
      </c>
      <c r="C141" s="3" t="str">
        <f aca="false">VLOOKUP(B141,'SKU LIST'!$A$3:$G$71,2,FALSE())</f>
        <v>Crepe Batter</v>
      </c>
      <c r="D141" s="11" t="n">
        <f aca="false">VLOOKUP(B141,'SKU LIST'!$A$3:$G$71,3,FALSE())</f>
        <v>0.5</v>
      </c>
      <c r="E141" s="9" t="n">
        <f aca="false">VLOOKUP(B141,'SKU LIST'!$A$3:$G$71,5,FALSE())</f>
        <v>1</v>
      </c>
      <c r="F141" s="9" t="n">
        <v>1</v>
      </c>
      <c r="G141" s="11" t="n">
        <f aca="false">IF(E141&gt;0,(D141/E141)*F141,0)</f>
        <v>0.5</v>
      </c>
      <c r="H141" s="3"/>
    </row>
    <row r="142" customFormat="false" ht="15" hidden="false" customHeight="false" outlineLevel="0" collapsed="false">
      <c r="A142" s="6" t="s">
        <v>60</v>
      </c>
      <c r="B142" s="6" t="s">
        <v>178</v>
      </c>
      <c r="C142" s="6" t="str">
        <f aca="false">VLOOKUP(B142,'SKU LIST'!$A$3:$G$71,2,FALSE())</f>
        <v>Chicken</v>
      </c>
      <c r="D142" s="12" t="n">
        <f aca="false">VLOOKUP(B142,'SKU LIST'!$A$3:$G$71,3,FALSE())</f>
        <v>5.25</v>
      </c>
      <c r="E142" s="10" t="n">
        <f aca="false">VLOOKUP(B142,'SKU LIST'!$A$3:$G$71,5,FALSE())</f>
        <v>32</v>
      </c>
      <c r="F142" s="10" t="n">
        <v>0.125</v>
      </c>
      <c r="G142" s="12" t="n">
        <f aca="false">IF(E142&gt;0,(D142/E142)*F142,0)</f>
        <v>0.0205078125</v>
      </c>
      <c r="H142" s="6"/>
    </row>
    <row r="143" customFormat="false" ht="15" hidden="false" customHeight="false" outlineLevel="0" collapsed="false">
      <c r="A143" s="3" t="s">
        <v>60</v>
      </c>
      <c r="B143" s="3" t="s">
        <v>156</v>
      </c>
      <c r="C143" s="3" t="str">
        <f aca="false">VLOOKUP(B143,'SKU LIST'!$A$3:$G$71,2,FALSE())</f>
        <v>Tomatoes</v>
      </c>
      <c r="D143" s="11" t="n">
        <f aca="false">VLOOKUP(B143,'SKU LIST'!$A$3:$G$71,3,FALSE())</f>
        <v>1.55</v>
      </c>
      <c r="E143" s="9" t="n">
        <f aca="false">VLOOKUP(B143,'SKU LIST'!$A$3:$G$71,5,FALSE())</f>
        <v>8</v>
      </c>
      <c r="F143" s="9" t="n">
        <v>0.125</v>
      </c>
      <c r="G143" s="11" t="n">
        <f aca="false">IF(E143&gt;0,(D143/E143)*F143,0)</f>
        <v>0.02421875</v>
      </c>
      <c r="H143" s="3"/>
    </row>
    <row r="144" customFormat="false" ht="15" hidden="false" customHeight="false" outlineLevel="0" collapsed="false">
      <c r="A144" s="6" t="s">
        <v>60</v>
      </c>
      <c r="B144" s="6" t="s">
        <v>185</v>
      </c>
      <c r="C144" s="6" t="str">
        <f aca="false">VLOOKUP(B144,'SKU LIST'!$A$3:$G$71,2,FALSE())</f>
        <v>Pesto</v>
      </c>
      <c r="D144" s="12" t="n">
        <f aca="false">VLOOKUP(B144,'SKU LIST'!$A$3:$G$71,3,FALSE())</f>
        <v>10.49</v>
      </c>
      <c r="E144" s="10" t="n">
        <f aca="false">VLOOKUP(B144,'SKU LIST'!$A$3:$G$71,5,FALSE())</f>
        <v>8</v>
      </c>
      <c r="F144" s="10" t="n">
        <v>0.125</v>
      </c>
      <c r="G144" s="12" t="n">
        <f aca="false">IF(E144&gt;0,(D144/E144)*F144,0)</f>
        <v>0.16390625</v>
      </c>
      <c r="H144" s="6"/>
    </row>
    <row r="145" customFormat="false" ht="15" hidden="false" customHeight="false" outlineLevel="0" collapsed="false">
      <c r="A145" s="3" t="s">
        <v>60</v>
      </c>
      <c r="B145" s="3" t="s">
        <v>136</v>
      </c>
      <c r="C145" s="3" t="str">
        <f aca="false">VLOOKUP(B145,'SKU LIST'!$A$3:$G$71,2,FALSE())</f>
        <v>Mozzarella</v>
      </c>
      <c r="D145" s="11" t="n">
        <f aca="false">VLOOKUP(B145,'SKU LIST'!$A$3:$G$71,3,FALSE())</f>
        <v>4</v>
      </c>
      <c r="E145" s="9" t="n">
        <f aca="false">VLOOKUP(B145,'SKU LIST'!$A$3:$G$71,5,FALSE())</f>
        <v>9</v>
      </c>
      <c r="F145" s="9" t="n">
        <v>0.222</v>
      </c>
      <c r="G145" s="11" t="n">
        <f aca="false">IF(E145&gt;0,(D145/E145)*F145,0)</f>
        <v>0.0986666666666667</v>
      </c>
      <c r="H145" s="3"/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2026-03-20T05:25:29Z</dcterms:created>
  <dc:creator>openpyxl</dc:creator>
  <dc:description/>
  <dc:language>en-US</dc:language>
  <cp:lastModifiedBy/>
  <dcterms:modified xsi:type="dcterms:W3CDTF">2026-03-20T05:25:29Z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